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ento_zošit" defaultThemeVersion="124226"/>
  <mc:AlternateContent xmlns:mc="http://schemas.openxmlformats.org/markup-compatibility/2006">
    <mc:Choice Requires="x15">
      <x15ac:absPath xmlns:x15ac="http://schemas.microsoft.com/office/spreadsheetml/2010/11/ac" url="C:\Users\Andrea\Desktop\SAK\oktober\"/>
    </mc:Choice>
  </mc:AlternateContent>
  <xr:revisionPtr revIDLastSave="0" documentId="8_{5D595A79-B022-460A-8865-84D7E289FCC7}" xr6:coauthVersionLast="45" xr6:coauthVersionMax="45" xr10:uidLastSave="{00000000-0000-0000-0000-000000000000}"/>
  <bookViews>
    <workbookView xWindow="-108" yWindow="-108" windowWidth="23256" windowHeight="12576"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I130" i="1"/>
  <c r="J130" i="1"/>
  <c r="L130" i="1"/>
  <c r="M130" i="1"/>
  <c r="N130" i="1"/>
  <c r="B131" i="1"/>
  <c r="I131" i="1"/>
  <c r="J131" i="1"/>
  <c r="L131" i="1"/>
  <c r="M131" i="1"/>
  <c r="N131" i="1"/>
  <c r="B132" i="1"/>
  <c r="I132" i="1"/>
  <c r="J132" i="1"/>
  <c r="L132" i="1"/>
  <c r="M132" i="1"/>
  <c r="N132" i="1"/>
  <c r="B133" i="1"/>
  <c r="I133" i="1"/>
  <c r="J133" i="1"/>
  <c r="L133" i="1"/>
  <c r="M133" i="1"/>
  <c r="N133" i="1"/>
  <c r="B134" i="1"/>
  <c r="I134" i="1"/>
  <c r="J134" i="1"/>
  <c r="L134" i="1"/>
  <c r="M134" i="1"/>
  <c r="N134" i="1"/>
  <c r="B135" i="1"/>
  <c r="I135" i="1"/>
  <c r="J135" i="1"/>
  <c r="L135" i="1"/>
  <c r="M135" i="1"/>
  <c r="N135" i="1"/>
  <c r="B136" i="1"/>
  <c r="I136" i="1"/>
  <c r="J136" i="1"/>
  <c r="L136" i="1"/>
  <c r="M136" i="1"/>
  <c r="N136" i="1"/>
  <c r="B137" i="1"/>
  <c r="I137" i="1"/>
  <c r="J137" i="1"/>
  <c r="L137" i="1"/>
  <c r="M137" i="1"/>
  <c r="N137" i="1"/>
  <c r="B138" i="1"/>
  <c r="I138" i="1"/>
  <c r="J138" i="1"/>
  <c r="L138" i="1"/>
  <c r="M138" i="1"/>
  <c r="N138" i="1"/>
  <c r="B139" i="1"/>
  <c r="I139" i="1"/>
  <c r="J139" i="1"/>
  <c r="L139" i="1"/>
  <c r="M139" i="1"/>
  <c r="N139" i="1"/>
  <c r="B140" i="1"/>
  <c r="I140" i="1"/>
  <c r="J140" i="1"/>
  <c r="L140" i="1"/>
  <c r="M140" i="1"/>
  <c r="N140" i="1"/>
  <c r="B141" i="1"/>
  <c r="I141" i="1"/>
  <c r="J141" i="1"/>
  <c r="L141" i="1"/>
  <c r="M141" i="1"/>
  <c r="N141" i="1"/>
  <c r="B142" i="1"/>
  <c r="I142" i="1"/>
  <c r="J142" i="1"/>
  <c r="L142" i="1"/>
  <c r="M142" i="1"/>
  <c r="N142" i="1"/>
  <c r="B143" i="1"/>
  <c r="I143" i="1"/>
  <c r="J143" i="1"/>
  <c r="L143" i="1"/>
  <c r="M143" i="1"/>
  <c r="N143" i="1"/>
  <c r="B144" i="1"/>
  <c r="I144" i="1"/>
  <c r="J144" i="1"/>
  <c r="L144" i="1"/>
  <c r="M144" i="1"/>
  <c r="N144" i="1"/>
  <c r="B145" i="1"/>
  <c r="I145" i="1"/>
  <c r="J145" i="1"/>
  <c r="L145" i="1"/>
  <c r="M145" i="1"/>
  <c r="N145" i="1"/>
  <c r="B146" i="1"/>
  <c r="I146" i="1"/>
  <c r="J146" i="1"/>
  <c r="L146" i="1"/>
  <c r="M146" i="1"/>
  <c r="N146" i="1"/>
  <c r="B147" i="1"/>
  <c r="I147" i="1"/>
  <c r="J147" i="1"/>
  <c r="L147" i="1"/>
  <c r="M147" i="1"/>
  <c r="N147" i="1"/>
  <c r="B148" i="1"/>
  <c r="I148" i="1"/>
  <c r="J148" i="1"/>
  <c r="L148" i="1"/>
  <c r="M148" i="1"/>
  <c r="N148" i="1"/>
  <c r="B149" i="1"/>
  <c r="I149" i="1"/>
  <c r="J149" i="1"/>
  <c r="L149" i="1"/>
  <c r="M149" i="1"/>
  <c r="N149" i="1"/>
  <c r="B150" i="1"/>
  <c r="I150" i="1"/>
  <c r="J150" i="1"/>
  <c r="L150" i="1"/>
  <c r="M150" i="1"/>
  <c r="N150" i="1"/>
  <c r="B151" i="1"/>
  <c r="I151" i="1"/>
  <c r="J151" i="1"/>
  <c r="L151" i="1"/>
  <c r="M151" i="1"/>
  <c r="N151" i="1"/>
  <c r="B152" i="1"/>
  <c r="I152" i="1"/>
  <c r="J152" i="1"/>
  <c r="L152" i="1"/>
  <c r="M152" i="1"/>
  <c r="N152" i="1"/>
  <c r="B153" i="1"/>
  <c r="I153" i="1"/>
  <c r="J153" i="1"/>
  <c r="L153" i="1"/>
  <c r="M153" i="1"/>
  <c r="N153" i="1"/>
  <c r="B154" i="1"/>
  <c r="I154" i="1"/>
  <c r="J154" i="1"/>
  <c r="L154" i="1"/>
  <c r="M154" i="1"/>
  <c r="N154" i="1"/>
  <c r="B155" i="1"/>
  <c r="I155" i="1"/>
  <c r="J155" i="1"/>
  <c r="L155" i="1"/>
  <c r="M155" i="1"/>
  <c r="N155" i="1"/>
  <c r="B156" i="1"/>
  <c r="I156" i="1"/>
  <c r="J156" i="1"/>
  <c r="L156" i="1"/>
  <c r="M156" i="1"/>
  <c r="N156" i="1"/>
  <c r="B157" i="1"/>
  <c r="I157" i="1"/>
  <c r="J157" i="1"/>
  <c r="L157" i="1"/>
  <c r="M157" i="1"/>
  <c r="N157" i="1"/>
  <c r="B158" i="1"/>
  <c r="I158" i="1"/>
  <c r="J158" i="1"/>
  <c r="L158" i="1"/>
  <c r="M158" i="1"/>
  <c r="N158" i="1"/>
  <c r="B159" i="1"/>
  <c r="I159" i="1"/>
  <c r="J159" i="1"/>
  <c r="L159" i="1"/>
  <c r="M159" i="1"/>
  <c r="N159" i="1"/>
  <c r="B160" i="1"/>
  <c r="I160" i="1"/>
  <c r="J160" i="1"/>
  <c r="L160" i="1"/>
  <c r="M160" i="1"/>
  <c r="N160" i="1"/>
  <c r="B161" i="1"/>
  <c r="I161" i="1"/>
  <c r="J161" i="1"/>
  <c r="L161" i="1"/>
  <c r="M161" i="1"/>
  <c r="N161" i="1"/>
  <c r="B162" i="1"/>
  <c r="I162" i="1"/>
  <c r="J162" i="1"/>
  <c r="L162" i="1"/>
  <c r="M162" i="1"/>
  <c r="N162" i="1"/>
  <c r="B163" i="1"/>
  <c r="I163" i="1"/>
  <c r="J163" i="1"/>
  <c r="L163" i="1"/>
  <c r="M163" i="1"/>
  <c r="N163" i="1"/>
  <c r="B164" i="1"/>
  <c r="I164" i="1"/>
  <c r="J164" i="1"/>
  <c r="L164" i="1"/>
  <c r="M164" i="1"/>
  <c r="N164" i="1"/>
  <c r="B165" i="1"/>
  <c r="I165" i="1"/>
  <c r="J165" i="1"/>
  <c r="L165" i="1"/>
  <c r="M165" i="1"/>
  <c r="N165" i="1"/>
  <c r="B166" i="1"/>
  <c r="I166" i="1"/>
  <c r="J166" i="1"/>
  <c r="L166" i="1"/>
  <c r="M166" i="1"/>
  <c r="N166" i="1"/>
  <c r="B167" i="1"/>
  <c r="I167" i="1"/>
  <c r="J167" i="1"/>
  <c r="L167" i="1"/>
  <c r="M167" i="1"/>
  <c r="N167" i="1"/>
  <c r="B168" i="1"/>
  <c r="I168" i="1"/>
  <c r="J168" i="1"/>
  <c r="L168" i="1"/>
  <c r="M168" i="1"/>
  <c r="N168" i="1"/>
  <c r="B169" i="1"/>
  <c r="I169" i="1"/>
  <c r="J169" i="1"/>
  <c r="L169" i="1"/>
  <c r="M169" i="1"/>
  <c r="N169" i="1"/>
  <c r="B170" i="1"/>
  <c r="I170" i="1"/>
  <c r="J170" i="1"/>
  <c r="L170" i="1"/>
  <c r="M170" i="1"/>
  <c r="N170" i="1"/>
  <c r="B171" i="1"/>
  <c r="I171" i="1"/>
  <c r="J171" i="1"/>
  <c r="L171" i="1"/>
  <c r="M171" i="1"/>
  <c r="N171" i="1"/>
  <c r="B172" i="1"/>
  <c r="I172" i="1"/>
  <c r="J172" i="1"/>
  <c r="L172" i="1"/>
  <c r="M172" i="1"/>
  <c r="N172" i="1"/>
  <c r="B173" i="1"/>
  <c r="I173" i="1"/>
  <c r="J173" i="1"/>
  <c r="L173" i="1"/>
  <c r="M173" i="1"/>
  <c r="N173" i="1"/>
  <c r="B174" i="1"/>
  <c r="I174" i="1"/>
  <c r="J174" i="1"/>
  <c r="L174" i="1"/>
  <c r="M174" i="1"/>
  <c r="N174" i="1"/>
  <c r="B175" i="1"/>
  <c r="I175" i="1"/>
  <c r="J175" i="1"/>
  <c r="L175" i="1"/>
  <c r="M175" i="1"/>
  <c r="N175" i="1"/>
  <c r="B176" i="1"/>
  <c r="I176" i="1"/>
  <c r="J176" i="1"/>
  <c r="L176" i="1"/>
  <c r="M176" i="1"/>
  <c r="N176" i="1"/>
  <c r="B177" i="1"/>
  <c r="I177" i="1"/>
  <c r="J177" i="1"/>
  <c r="L177" i="1"/>
  <c r="M177" i="1"/>
  <c r="N177" i="1"/>
  <c r="B178" i="1"/>
  <c r="I178" i="1"/>
  <c r="J178" i="1"/>
  <c r="L178" i="1"/>
  <c r="M178" i="1"/>
  <c r="N178" i="1"/>
  <c r="B179" i="1"/>
  <c r="I179" i="1"/>
  <c r="J179" i="1"/>
  <c r="L179" i="1"/>
  <c r="M179" i="1"/>
  <c r="N179" i="1"/>
  <c r="B180" i="1"/>
  <c r="I180" i="1"/>
  <c r="J180" i="1"/>
  <c r="L180" i="1"/>
  <c r="M180" i="1"/>
  <c r="N180" i="1"/>
  <c r="B181" i="1"/>
  <c r="I181" i="1"/>
  <c r="J181" i="1"/>
  <c r="L181" i="1"/>
  <c r="M181" i="1"/>
  <c r="N181" i="1"/>
  <c r="B182" i="1"/>
  <c r="I182" i="1"/>
  <c r="J182" i="1"/>
  <c r="L182" i="1"/>
  <c r="M182" i="1"/>
  <c r="N182" i="1"/>
  <c r="B183" i="1"/>
  <c r="I183" i="1"/>
  <c r="J183" i="1"/>
  <c r="L183" i="1"/>
  <c r="M183" i="1"/>
  <c r="N183" i="1"/>
  <c r="B184" i="1"/>
  <c r="I184" i="1"/>
  <c r="J184" i="1"/>
  <c r="L184" i="1"/>
  <c r="M184" i="1"/>
  <c r="N184" i="1"/>
  <c r="B185" i="1"/>
  <c r="I185" i="1"/>
  <c r="J185" i="1"/>
  <c r="L185" i="1"/>
  <c r="M185" i="1"/>
  <c r="N185" i="1"/>
  <c r="B186" i="1"/>
  <c r="I186" i="1"/>
  <c r="J186" i="1"/>
  <c r="L186" i="1"/>
  <c r="M186" i="1"/>
  <c r="N186" i="1"/>
  <c r="B187" i="1"/>
  <c r="I187" i="1"/>
  <c r="J187" i="1"/>
  <c r="L187" i="1"/>
  <c r="M187" i="1"/>
  <c r="N187" i="1"/>
  <c r="B188" i="1"/>
  <c r="I188" i="1"/>
  <c r="J188" i="1"/>
  <c r="L188" i="1"/>
  <c r="M188" i="1"/>
  <c r="N188" i="1"/>
  <c r="B189" i="1"/>
  <c r="I189" i="1"/>
  <c r="J189" i="1"/>
  <c r="L189" i="1"/>
  <c r="M189" i="1"/>
  <c r="N189" i="1"/>
  <c r="B190" i="1"/>
  <c r="I190" i="1"/>
  <c r="J190" i="1"/>
  <c r="L190" i="1"/>
  <c r="M190" i="1"/>
  <c r="N190" i="1"/>
  <c r="B191" i="1"/>
  <c r="I191" i="1"/>
  <c r="J191" i="1"/>
  <c r="L191" i="1"/>
  <c r="M191" i="1"/>
  <c r="N191" i="1"/>
  <c r="B192" i="1"/>
  <c r="I192" i="1"/>
  <c r="J192" i="1"/>
  <c r="L192" i="1"/>
  <c r="M192" i="1"/>
  <c r="N192" i="1"/>
  <c r="B193" i="1"/>
  <c r="I193" i="1"/>
  <c r="J193" i="1"/>
  <c r="L193" i="1"/>
  <c r="M193" i="1"/>
  <c r="N193" i="1"/>
  <c r="B194" i="1"/>
  <c r="I194" i="1"/>
  <c r="J194" i="1"/>
  <c r="L194" i="1"/>
  <c r="M194" i="1"/>
  <c r="N194" i="1"/>
  <c r="B195" i="1"/>
  <c r="I195" i="1"/>
  <c r="J195" i="1"/>
  <c r="L195" i="1"/>
  <c r="M195" i="1"/>
  <c r="N195" i="1"/>
  <c r="B196" i="1"/>
  <c r="I196" i="1"/>
  <c r="J196" i="1"/>
  <c r="L196" i="1"/>
  <c r="M196" i="1"/>
  <c r="N196" i="1"/>
  <c r="B197" i="1"/>
  <c r="I197" i="1"/>
  <c r="J197" i="1"/>
  <c r="L197" i="1"/>
  <c r="M197" i="1"/>
  <c r="N197" i="1"/>
  <c r="B198" i="1"/>
  <c r="I198" i="1"/>
  <c r="J198" i="1"/>
  <c r="L198" i="1"/>
  <c r="M198" i="1"/>
  <c r="N198" i="1"/>
  <c r="B199" i="1"/>
  <c r="I199" i="1"/>
  <c r="J199" i="1"/>
  <c r="L199" i="1"/>
  <c r="M199" i="1"/>
  <c r="N199" i="1"/>
  <c r="B200" i="1"/>
  <c r="M200" i="1" s="1"/>
  <c r="I200" i="1"/>
  <c r="J200" i="1"/>
  <c r="L200" i="1"/>
  <c r="N200" i="1"/>
  <c r="B201" i="1"/>
  <c r="I201" i="1"/>
  <c r="J201" i="1"/>
  <c r="L201" i="1"/>
  <c r="M201" i="1"/>
  <c r="N201" i="1"/>
  <c r="B202" i="1"/>
  <c r="M202" i="1" s="1"/>
  <c r="I202" i="1"/>
  <c r="J202" i="1"/>
  <c r="L202" i="1"/>
  <c r="N202" i="1"/>
  <c r="B203" i="1"/>
  <c r="I203" i="1"/>
  <c r="J203" i="1"/>
  <c r="L203" i="1"/>
  <c r="M203" i="1"/>
  <c r="N203" i="1"/>
  <c r="B204" i="1"/>
  <c r="M204" i="1" s="1"/>
  <c r="I204" i="1"/>
  <c r="J204" i="1"/>
  <c r="L204" i="1"/>
  <c r="N204" i="1"/>
  <c r="B205" i="1"/>
  <c r="I205" i="1"/>
  <c r="J205" i="1"/>
  <c r="L205" i="1"/>
  <c r="M205" i="1"/>
  <c r="N205" i="1"/>
  <c r="B206" i="1"/>
  <c r="M206" i="1" s="1"/>
  <c r="I206" i="1"/>
  <c r="N206" i="1"/>
  <c r="J206" i="1"/>
  <c r="L206" i="1"/>
  <c r="B207" i="1"/>
  <c r="I207" i="1"/>
  <c r="J207" i="1"/>
  <c r="L207" i="1"/>
  <c r="M207" i="1"/>
  <c r="N207" i="1"/>
  <c r="B208" i="1"/>
  <c r="I208" i="1"/>
  <c r="J208" i="1"/>
  <c r="L208" i="1"/>
  <c r="M208" i="1"/>
  <c r="N208" i="1"/>
  <c r="B209" i="1"/>
  <c r="I209" i="1"/>
  <c r="J209" i="1"/>
  <c r="L209" i="1"/>
  <c r="M209" i="1"/>
  <c r="N209" i="1"/>
  <c r="B210" i="1"/>
  <c r="I210" i="1"/>
  <c r="J210" i="1"/>
  <c r="L210" i="1"/>
  <c r="M210" i="1"/>
  <c r="N210" i="1"/>
  <c r="B211" i="1"/>
  <c r="I211" i="1"/>
  <c r="J211" i="1"/>
  <c r="L211" i="1"/>
  <c r="M211" i="1"/>
  <c r="N211" i="1"/>
  <c r="B212" i="1"/>
  <c r="I212" i="1"/>
  <c r="J212" i="1"/>
  <c r="L212" i="1"/>
  <c r="M212" i="1"/>
  <c r="N212" i="1"/>
  <c r="B213" i="1"/>
  <c r="I213" i="1"/>
  <c r="J213" i="1"/>
  <c r="L213" i="1"/>
  <c r="M213" i="1"/>
  <c r="N213" i="1"/>
  <c r="B214" i="1"/>
  <c r="I214" i="1"/>
  <c r="J214" i="1"/>
  <c r="L214" i="1"/>
  <c r="M214" i="1"/>
  <c r="N214" i="1"/>
  <c r="B215" i="1"/>
  <c r="I215" i="1"/>
  <c r="J215" i="1"/>
  <c r="L215" i="1"/>
  <c r="M215" i="1"/>
  <c r="N215" i="1"/>
  <c r="B216" i="1"/>
  <c r="I216" i="1"/>
  <c r="J216" i="1"/>
  <c r="L216" i="1"/>
  <c r="M216" i="1"/>
  <c r="N216" i="1"/>
  <c r="B217" i="1"/>
  <c r="I217" i="1"/>
  <c r="J217" i="1"/>
  <c r="L217" i="1"/>
  <c r="M217" i="1"/>
  <c r="N217" i="1"/>
  <c r="B218" i="1"/>
  <c r="I218" i="1"/>
  <c r="J218" i="1"/>
  <c r="L218" i="1"/>
  <c r="M218" i="1"/>
  <c r="N218" i="1"/>
  <c r="B219" i="1"/>
  <c r="I219" i="1"/>
  <c r="J219" i="1"/>
  <c r="L219" i="1"/>
  <c r="M219" i="1"/>
  <c r="N219" i="1"/>
  <c r="B220" i="1"/>
  <c r="I220" i="1"/>
  <c r="J220" i="1"/>
  <c r="L220" i="1"/>
  <c r="M220" i="1"/>
  <c r="N220" i="1"/>
  <c r="B221" i="1"/>
  <c r="I221" i="1"/>
  <c r="J221" i="1"/>
  <c r="L221" i="1"/>
  <c r="M221" i="1"/>
  <c r="N221" i="1"/>
  <c r="B222" i="1"/>
  <c r="I222" i="1"/>
  <c r="J222" i="1"/>
  <c r="L222" i="1"/>
  <c r="M222" i="1"/>
  <c r="N222" i="1"/>
  <c r="B223" i="1"/>
  <c r="I223" i="1"/>
  <c r="J223" i="1"/>
  <c r="L223" i="1"/>
  <c r="M223" i="1"/>
  <c r="N223" i="1"/>
  <c r="B224" i="1"/>
  <c r="I224" i="1"/>
  <c r="J224" i="1"/>
  <c r="L224" i="1"/>
  <c r="M224" i="1"/>
  <c r="N224" i="1"/>
  <c r="B225" i="1"/>
  <c r="I225" i="1"/>
  <c r="J225" i="1"/>
  <c r="L225" i="1"/>
  <c r="M225" i="1"/>
  <c r="N225" i="1"/>
  <c r="B226" i="1"/>
  <c r="I226" i="1"/>
  <c r="J226" i="1"/>
  <c r="L226" i="1"/>
  <c r="M226" i="1"/>
  <c r="N226" i="1"/>
  <c r="B227" i="1"/>
  <c r="I227" i="1"/>
  <c r="J227" i="1"/>
  <c r="L227" i="1"/>
  <c r="M227" i="1"/>
  <c r="N227" i="1"/>
  <c r="B228" i="1"/>
  <c r="M228" i="1" s="1"/>
  <c r="I228" i="1"/>
  <c r="N228" i="1" s="1"/>
  <c r="J228" i="1"/>
  <c r="L228" i="1"/>
  <c r="B229" i="1"/>
  <c r="I229" i="1"/>
  <c r="J229" i="1"/>
  <c r="L229" i="1"/>
  <c r="M229" i="1"/>
  <c r="N229" i="1"/>
  <c r="B230" i="1"/>
  <c r="M230" i="1" s="1"/>
  <c r="I230" i="1"/>
  <c r="N230" i="1" s="1"/>
  <c r="J230" i="1"/>
  <c r="L230" i="1"/>
  <c r="B231" i="1"/>
  <c r="I231" i="1"/>
  <c r="J231" i="1"/>
  <c r="L231" i="1"/>
  <c r="M231" i="1"/>
  <c r="N231" i="1"/>
  <c r="B232" i="1"/>
  <c r="M232" i="1" s="1"/>
  <c r="I232" i="1"/>
  <c r="N232" i="1" s="1"/>
  <c r="J232" i="1"/>
  <c r="L232" i="1"/>
  <c r="B233" i="1"/>
  <c r="I233" i="1"/>
  <c r="J233" i="1"/>
  <c r="L233" i="1"/>
  <c r="M233" i="1"/>
  <c r="N233" i="1"/>
  <c r="B234" i="1"/>
  <c r="I234" i="1"/>
  <c r="J234" i="1"/>
  <c r="L234" i="1"/>
  <c r="M234" i="1"/>
  <c r="N234" i="1"/>
  <c r="B235" i="1"/>
  <c r="I235" i="1"/>
  <c r="J235" i="1"/>
  <c r="L235" i="1"/>
  <c r="M235" i="1"/>
  <c r="N235" i="1"/>
  <c r="B236" i="1"/>
  <c r="M236" i="1" s="1"/>
  <c r="I236" i="1"/>
  <c r="N236" i="1"/>
  <c r="J236" i="1"/>
  <c r="L236" i="1"/>
  <c r="B237" i="1"/>
  <c r="I237" i="1"/>
  <c r="J237" i="1"/>
  <c r="L237" i="1"/>
  <c r="M237" i="1"/>
  <c r="N237" i="1"/>
  <c r="B238" i="1"/>
  <c r="M238" i="1" s="1"/>
  <c r="I238" i="1"/>
  <c r="N238" i="1"/>
  <c r="J238" i="1"/>
  <c r="L238" i="1"/>
  <c r="B239" i="1"/>
  <c r="I239" i="1"/>
  <c r="J239" i="1"/>
  <c r="L239" i="1"/>
  <c r="M239" i="1"/>
  <c r="N239" i="1"/>
  <c r="B240" i="1"/>
  <c r="M240" i="1" s="1"/>
  <c r="I240" i="1"/>
  <c r="N240" i="1" s="1"/>
  <c r="J240" i="1"/>
  <c r="L240" i="1"/>
  <c r="B241" i="1"/>
  <c r="I241" i="1"/>
  <c r="J241" i="1"/>
  <c r="L241" i="1"/>
  <c r="M241" i="1"/>
  <c r="N241" i="1"/>
  <c r="B243" i="1"/>
  <c r="M243" i="1" s="1"/>
  <c r="I243" i="1"/>
  <c r="N243" i="1" s="1"/>
  <c r="J243" i="1"/>
  <c r="L243" i="1"/>
  <c r="B244" i="1"/>
  <c r="I244" i="1"/>
  <c r="J244" i="1"/>
  <c r="L244" i="1"/>
  <c r="M244" i="1"/>
  <c r="N244" i="1"/>
  <c r="B245" i="1"/>
  <c r="M245" i="1" s="1"/>
  <c r="I245" i="1"/>
  <c r="N245" i="1"/>
  <c r="J245" i="1"/>
  <c r="L245" i="1"/>
  <c r="B246" i="1"/>
  <c r="I246" i="1"/>
  <c r="J246" i="1"/>
  <c r="L246" i="1"/>
  <c r="M246" i="1"/>
  <c r="N246" i="1"/>
  <c r="B247" i="1"/>
  <c r="M247" i="1" s="1"/>
  <c r="I247" i="1"/>
  <c r="N247" i="1" s="1"/>
  <c r="J247" i="1"/>
  <c r="L247" i="1"/>
  <c r="B248" i="1"/>
  <c r="I248" i="1"/>
  <c r="J248" i="1"/>
  <c r="L248" i="1"/>
  <c r="M248" i="1"/>
  <c r="N248" i="1"/>
  <c r="B249" i="1"/>
  <c r="M249" i="1" s="1"/>
  <c r="I249" i="1"/>
  <c r="N249" i="1" s="1"/>
  <c r="J249" i="1"/>
  <c r="L249" i="1"/>
  <c r="B250" i="1"/>
  <c r="M250" i="1" s="1"/>
  <c r="I250" i="1"/>
  <c r="J250" i="1"/>
  <c r="L250" i="1"/>
  <c r="N250" i="1"/>
  <c r="B251" i="1"/>
  <c r="M251" i="1" s="1"/>
  <c r="I251" i="1"/>
  <c r="N251" i="1" s="1"/>
  <c r="J251" i="1"/>
  <c r="L251" i="1"/>
  <c r="B252" i="1"/>
  <c r="I252" i="1"/>
  <c r="J252" i="1"/>
  <c r="L252" i="1"/>
  <c r="M252" i="1"/>
  <c r="N252" i="1"/>
  <c r="B253" i="1"/>
  <c r="M253" i="1" s="1"/>
  <c r="I253" i="1"/>
  <c r="N253" i="1"/>
  <c r="J253" i="1"/>
  <c r="L253" i="1"/>
  <c r="B254" i="1"/>
  <c r="I254" i="1"/>
  <c r="J254" i="1"/>
  <c r="L254" i="1"/>
  <c r="M254" i="1"/>
  <c r="N254" i="1"/>
  <c r="B255" i="1"/>
  <c r="M255" i="1" s="1"/>
  <c r="I255" i="1"/>
  <c r="N255" i="1" s="1"/>
  <c r="J255" i="1"/>
  <c r="L255" i="1"/>
  <c r="B256" i="1"/>
  <c r="I256" i="1"/>
  <c r="J256" i="1"/>
  <c r="L256" i="1"/>
  <c r="M256" i="1"/>
  <c r="N256" i="1"/>
  <c r="B257" i="1"/>
  <c r="M257" i="1" s="1"/>
  <c r="I257" i="1"/>
  <c r="N257" i="1" s="1"/>
  <c r="J257" i="1"/>
  <c r="L257" i="1"/>
  <c r="B258" i="1"/>
  <c r="I258" i="1"/>
  <c r="J258" i="1"/>
  <c r="L258" i="1"/>
  <c r="M258" i="1"/>
  <c r="N258" i="1"/>
  <c r="B259" i="1"/>
  <c r="M259" i="1" s="1"/>
  <c r="I259" i="1"/>
  <c r="N259" i="1" s="1"/>
  <c r="J259" i="1"/>
  <c r="L259" i="1"/>
  <c r="B260" i="1"/>
  <c r="I260" i="1"/>
  <c r="J260" i="1"/>
  <c r="L260" i="1"/>
  <c r="M260" i="1"/>
  <c r="N260" i="1"/>
  <c r="B261" i="1"/>
  <c r="M261" i="1" s="1"/>
  <c r="I261" i="1"/>
  <c r="N261" i="1"/>
  <c r="J261" i="1"/>
  <c r="L261" i="1"/>
  <c r="B262" i="1"/>
  <c r="I262" i="1"/>
  <c r="J262" i="1"/>
  <c r="L262" i="1"/>
  <c r="M262" i="1"/>
  <c r="N262" i="1"/>
  <c r="B263" i="1"/>
  <c r="M263" i="1" s="1"/>
  <c r="I263" i="1"/>
  <c r="N263" i="1" s="1"/>
  <c r="J263" i="1"/>
  <c r="L263" i="1"/>
  <c r="B264" i="1"/>
  <c r="I264" i="1"/>
  <c r="J264" i="1"/>
  <c r="L264" i="1"/>
  <c r="M264" i="1"/>
  <c r="N264" i="1"/>
  <c r="B265" i="1"/>
  <c r="M265" i="1" s="1"/>
  <c r="I265" i="1"/>
  <c r="N265" i="1" s="1"/>
  <c r="J265" i="1"/>
  <c r="L265" i="1"/>
  <c r="B266" i="1"/>
  <c r="I266" i="1"/>
  <c r="J266" i="1"/>
  <c r="L266" i="1"/>
  <c r="M266" i="1"/>
  <c r="N266" i="1"/>
  <c r="B267" i="1"/>
  <c r="M267" i="1" s="1"/>
  <c r="I267" i="1"/>
  <c r="N267" i="1" s="1"/>
  <c r="J267" i="1"/>
  <c r="L267" i="1"/>
  <c r="B268" i="1"/>
  <c r="I268" i="1"/>
  <c r="J268" i="1"/>
  <c r="L268" i="1"/>
  <c r="M268" i="1"/>
  <c r="N268" i="1"/>
  <c r="B269" i="1"/>
  <c r="M269" i="1" s="1"/>
  <c r="I269" i="1"/>
  <c r="N269" i="1" s="1"/>
  <c r="J269" i="1"/>
  <c r="L269" i="1"/>
  <c r="B270" i="1"/>
  <c r="I270" i="1"/>
  <c r="J270" i="1"/>
  <c r="L270" i="1"/>
  <c r="M270" i="1"/>
  <c r="N270" i="1"/>
  <c r="B271" i="1"/>
  <c r="M271" i="1" s="1"/>
  <c r="I271" i="1"/>
  <c r="N271" i="1"/>
  <c r="J271" i="1"/>
  <c r="L271" i="1"/>
  <c r="B272" i="1"/>
  <c r="I272" i="1"/>
  <c r="J272" i="1"/>
  <c r="L272" i="1"/>
  <c r="M272" i="1"/>
  <c r="N272" i="1"/>
  <c r="B273" i="1"/>
  <c r="M273" i="1" s="1"/>
  <c r="I273" i="1"/>
  <c r="N273" i="1" s="1"/>
  <c r="J273" i="1"/>
  <c r="L273" i="1"/>
  <c r="B274" i="1"/>
  <c r="I274" i="1"/>
  <c r="J274" i="1"/>
  <c r="L274" i="1"/>
  <c r="M274" i="1"/>
  <c r="N274" i="1"/>
  <c r="B275" i="1"/>
  <c r="M275" i="1" s="1"/>
  <c r="I275" i="1"/>
  <c r="N275" i="1" s="1"/>
  <c r="J275" i="1"/>
  <c r="L275" i="1"/>
  <c r="B276" i="1"/>
  <c r="I276" i="1"/>
  <c r="J276" i="1"/>
  <c r="L276" i="1"/>
  <c r="M276" i="1"/>
  <c r="N276" i="1"/>
  <c r="B277" i="1"/>
  <c r="M277" i="1" s="1"/>
  <c r="I277" i="1"/>
  <c r="N277" i="1"/>
  <c r="J277" i="1"/>
  <c r="L277" i="1"/>
  <c r="B278" i="1"/>
  <c r="I278" i="1"/>
  <c r="J278" i="1"/>
  <c r="L278" i="1"/>
  <c r="M278" i="1"/>
  <c r="N278" i="1"/>
  <c r="B279" i="1"/>
  <c r="I279" i="1"/>
  <c r="J279" i="1"/>
  <c r="L279" i="1"/>
  <c r="M279" i="1"/>
  <c r="N279" i="1"/>
  <c r="B280" i="1"/>
  <c r="I280" i="1"/>
  <c r="J280" i="1"/>
  <c r="L280" i="1"/>
  <c r="M280" i="1"/>
  <c r="N280" i="1"/>
  <c r="B281" i="1"/>
  <c r="M281" i="1" s="1"/>
  <c r="I281" i="1"/>
  <c r="N281" i="1" s="1"/>
  <c r="J281" i="1"/>
  <c r="L281" i="1"/>
  <c r="B282" i="1"/>
  <c r="I282" i="1"/>
  <c r="J282" i="1"/>
  <c r="L282" i="1"/>
  <c r="M282" i="1"/>
  <c r="N282" i="1"/>
  <c r="B283" i="1"/>
  <c r="M283" i="1" s="1"/>
  <c r="I283" i="1"/>
  <c r="N283" i="1" s="1"/>
  <c r="J283" i="1"/>
  <c r="L283" i="1"/>
  <c r="B284" i="1"/>
  <c r="M284" i="1" s="1"/>
  <c r="I284" i="1"/>
  <c r="J284" i="1"/>
  <c r="L284" i="1"/>
  <c r="N284" i="1"/>
  <c r="B285" i="1"/>
  <c r="M285" i="1" s="1"/>
  <c r="I285" i="1"/>
  <c r="N285" i="1" s="1"/>
  <c r="J285" i="1"/>
  <c r="L285" i="1"/>
  <c r="B286" i="1"/>
  <c r="I286" i="1"/>
  <c r="J286" i="1"/>
  <c r="L286" i="1"/>
  <c r="M286" i="1"/>
  <c r="N286" i="1"/>
  <c r="B287" i="1"/>
  <c r="M287" i="1" s="1"/>
  <c r="I287" i="1"/>
  <c r="N287" i="1"/>
  <c r="J287" i="1"/>
  <c r="L287" i="1"/>
  <c r="B288" i="1"/>
  <c r="I288" i="1"/>
  <c r="J288" i="1"/>
  <c r="L288" i="1"/>
  <c r="M288" i="1"/>
  <c r="N288" i="1"/>
  <c r="B289" i="1"/>
  <c r="M289" i="1" s="1"/>
  <c r="I289" i="1"/>
  <c r="N289" i="1" s="1"/>
  <c r="J289" i="1"/>
  <c r="L289" i="1"/>
  <c r="B290" i="1"/>
  <c r="I290" i="1"/>
  <c r="J290" i="1"/>
  <c r="L290" i="1"/>
  <c r="M290" i="1"/>
  <c r="N290" i="1"/>
  <c r="B291" i="1"/>
  <c r="M291" i="1" s="1"/>
  <c r="I291" i="1"/>
  <c r="N291" i="1" s="1"/>
  <c r="J291" i="1"/>
  <c r="L291" i="1"/>
  <c r="B292" i="1"/>
  <c r="I292" i="1"/>
  <c r="J292" i="1"/>
  <c r="L292" i="1"/>
  <c r="M292" i="1"/>
  <c r="N292" i="1"/>
  <c r="B293" i="1"/>
  <c r="M293" i="1" s="1"/>
  <c r="I293" i="1"/>
  <c r="N293" i="1" s="1"/>
  <c r="J293" i="1"/>
  <c r="L293" i="1"/>
  <c r="B294" i="1"/>
  <c r="I294" i="1"/>
  <c r="J294" i="1"/>
  <c r="L294" i="1"/>
  <c r="M294" i="1"/>
  <c r="N294" i="1"/>
  <c r="B295" i="1"/>
  <c r="M295" i="1" s="1"/>
  <c r="I295" i="1"/>
  <c r="N295" i="1"/>
  <c r="J295" i="1"/>
  <c r="L295" i="1"/>
  <c r="B296" i="1"/>
  <c r="M296" i="1"/>
  <c r="I296" i="1"/>
  <c r="J296" i="1"/>
  <c r="L296" i="1"/>
  <c r="N296" i="1"/>
  <c r="B297" i="1"/>
  <c r="M297" i="1" s="1"/>
  <c r="I297" i="1"/>
  <c r="N297" i="1" s="1"/>
  <c r="J297" i="1"/>
  <c r="L297" i="1"/>
  <c r="B298" i="1"/>
  <c r="M298" i="1" s="1"/>
  <c r="I298" i="1"/>
  <c r="N298" i="1" s="1"/>
  <c r="J298" i="1"/>
  <c r="L298" i="1"/>
  <c r="B299" i="1"/>
  <c r="M299" i="1" s="1"/>
  <c r="I299" i="1"/>
  <c r="N299" i="1" s="1"/>
  <c r="J299" i="1"/>
  <c r="L299" i="1"/>
  <c r="B300" i="1"/>
  <c r="I300" i="1"/>
  <c r="J300" i="1"/>
  <c r="L300" i="1"/>
  <c r="M300" i="1"/>
  <c r="N300" i="1"/>
  <c r="B301" i="1"/>
  <c r="M301" i="1" s="1"/>
  <c r="I301" i="1"/>
  <c r="N301" i="1" s="1"/>
  <c r="J301" i="1"/>
  <c r="L301" i="1"/>
  <c r="B302" i="1"/>
  <c r="I302" i="1"/>
  <c r="J302" i="1"/>
  <c r="L302" i="1"/>
  <c r="M302" i="1"/>
  <c r="N302" i="1"/>
  <c r="B303" i="1"/>
  <c r="M303" i="1" s="1"/>
  <c r="I303" i="1"/>
  <c r="N303" i="1" s="1"/>
  <c r="J303" i="1"/>
  <c r="L303" i="1"/>
  <c r="B304" i="1"/>
  <c r="I304" i="1"/>
  <c r="J304" i="1"/>
  <c r="L304" i="1"/>
  <c r="M304" i="1"/>
  <c r="N304" i="1"/>
  <c r="B305" i="1"/>
  <c r="M305" i="1" s="1"/>
  <c r="I305" i="1"/>
  <c r="N305" i="1" s="1"/>
  <c r="J305" i="1"/>
  <c r="L305" i="1"/>
  <c r="B306" i="1"/>
  <c r="I306" i="1"/>
  <c r="J306" i="1"/>
  <c r="L306" i="1"/>
  <c r="M306" i="1"/>
  <c r="N306" i="1"/>
  <c r="B307" i="1"/>
  <c r="M307" i="1" s="1"/>
  <c r="I307" i="1"/>
  <c r="N307" i="1" s="1"/>
  <c r="J307" i="1"/>
  <c r="L307" i="1"/>
  <c r="B308" i="1"/>
  <c r="I308" i="1"/>
  <c r="J308" i="1"/>
  <c r="L308" i="1"/>
  <c r="M308" i="1"/>
  <c r="N308" i="1"/>
  <c r="B309" i="1"/>
  <c r="M309" i="1" s="1"/>
  <c r="I309" i="1"/>
  <c r="N309" i="1" s="1"/>
  <c r="J309" i="1"/>
  <c r="L309" i="1"/>
  <c r="B310" i="1"/>
  <c r="I310" i="1"/>
  <c r="J310" i="1"/>
  <c r="L310" i="1"/>
  <c r="M310" i="1"/>
  <c r="N310" i="1"/>
  <c r="B311" i="1"/>
  <c r="M311" i="1" s="1"/>
  <c r="I311" i="1"/>
  <c r="N311" i="1"/>
  <c r="J311" i="1"/>
  <c r="L311" i="1"/>
  <c r="B312" i="1"/>
  <c r="M312" i="1"/>
  <c r="I312" i="1"/>
  <c r="J312" i="1"/>
  <c r="L312" i="1"/>
  <c r="N312" i="1"/>
  <c r="B313" i="1"/>
  <c r="M313" i="1" s="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I318" i="1"/>
  <c r="J318" i="1"/>
  <c r="L318" i="1"/>
  <c r="M318" i="1"/>
  <c r="N318" i="1"/>
  <c r="B319" i="1"/>
  <c r="M319" i="1" s="1"/>
  <c r="I319" i="1"/>
  <c r="N319" i="1" s="1"/>
  <c r="J319" i="1"/>
  <c r="L319" i="1"/>
  <c r="B320" i="1"/>
  <c r="M320" i="1" s="1"/>
  <c r="I320" i="1"/>
  <c r="J320" i="1"/>
  <c r="L320" i="1"/>
  <c r="N320" i="1"/>
  <c r="B321" i="1"/>
  <c r="M321" i="1" s="1"/>
  <c r="I321" i="1"/>
  <c r="N321" i="1"/>
  <c r="J321" i="1"/>
  <c r="L321" i="1"/>
  <c r="B322" i="1"/>
  <c r="I322" i="1"/>
  <c r="J322" i="1"/>
  <c r="L322" i="1"/>
  <c r="M322" i="1"/>
  <c r="N322" i="1"/>
  <c r="B323" i="1"/>
  <c r="M323" i="1" s="1"/>
  <c r="I323" i="1"/>
  <c r="N323" i="1" s="1"/>
  <c r="J323" i="1"/>
  <c r="L323" i="1"/>
  <c r="B324" i="1"/>
  <c r="I324" i="1"/>
  <c r="J324" i="1"/>
  <c r="L324" i="1"/>
  <c r="M324" i="1"/>
  <c r="N324" i="1"/>
  <c r="B325" i="1"/>
  <c r="M325" i="1" s="1"/>
  <c r="I325" i="1"/>
  <c r="N325" i="1" s="1"/>
  <c r="J325" i="1"/>
  <c r="L325" i="1"/>
  <c r="B326" i="1"/>
  <c r="I326" i="1"/>
  <c r="J326" i="1"/>
  <c r="L326" i="1"/>
  <c r="M326" i="1"/>
  <c r="N326" i="1"/>
  <c r="B327" i="1"/>
  <c r="M327" i="1" s="1"/>
  <c r="I327" i="1"/>
  <c r="N327" i="1"/>
  <c r="J327" i="1"/>
  <c r="L327" i="1"/>
  <c r="B328" i="1"/>
  <c r="M328" i="1"/>
  <c r="I328" i="1"/>
  <c r="N328" i="1" s="1"/>
  <c r="J328" i="1"/>
  <c r="L328" i="1"/>
  <c r="B329" i="1"/>
  <c r="M329" i="1" s="1"/>
  <c r="I329" i="1"/>
  <c r="N329" i="1" s="1"/>
  <c r="J329" i="1"/>
  <c r="L329" i="1"/>
  <c r="B330" i="1"/>
  <c r="M330" i="1" s="1"/>
  <c r="I330" i="1"/>
  <c r="N330" i="1" s="1"/>
  <c r="J330" i="1"/>
  <c r="L330" i="1"/>
  <c r="B331" i="1"/>
  <c r="M331" i="1" s="1"/>
  <c r="I331" i="1"/>
  <c r="N331" i="1"/>
  <c r="J331" i="1"/>
  <c r="L331" i="1"/>
  <c r="B332" i="1"/>
  <c r="M332" i="1"/>
  <c r="I332" i="1"/>
  <c r="N332" i="1" s="1"/>
  <c r="J332" i="1"/>
  <c r="L332" i="1"/>
  <c r="B333" i="1"/>
  <c r="M333" i="1" s="1"/>
  <c r="I333" i="1"/>
  <c r="N333" i="1" s="1"/>
  <c r="J333" i="1"/>
  <c r="L333" i="1"/>
  <c r="B334" i="1"/>
  <c r="M334" i="1" s="1"/>
  <c r="I334" i="1"/>
  <c r="N334" i="1" s="1"/>
  <c r="J334" i="1"/>
  <c r="L334" i="1"/>
  <c r="B335" i="1"/>
  <c r="M335" i="1" s="1"/>
  <c r="I335" i="1"/>
  <c r="N335" i="1" s="1"/>
  <c r="J335" i="1"/>
  <c r="L335" i="1"/>
  <c r="B336" i="1"/>
  <c r="M336" i="1"/>
  <c r="I336" i="1"/>
  <c r="J336" i="1"/>
  <c r="L336" i="1"/>
  <c r="N336" i="1"/>
  <c r="B337" i="1"/>
  <c r="M337" i="1" s="1"/>
  <c r="I337" i="1"/>
  <c r="N337" i="1" s="1"/>
  <c r="J337" i="1"/>
  <c r="L337" i="1"/>
  <c r="B338" i="1"/>
  <c r="M338" i="1" s="1"/>
  <c r="I338" i="1"/>
  <c r="N338" i="1" s="1"/>
  <c r="J338" i="1"/>
  <c r="L338" i="1"/>
  <c r="B339" i="1"/>
  <c r="M339" i="1" s="1"/>
  <c r="I339" i="1"/>
  <c r="N339" i="1" s="1"/>
  <c r="J339" i="1"/>
  <c r="L339" i="1"/>
  <c r="B340" i="1"/>
  <c r="I340" i="1"/>
  <c r="J340" i="1"/>
  <c r="L340" i="1"/>
  <c r="M340" i="1"/>
  <c r="N340" i="1"/>
  <c r="B341" i="1"/>
  <c r="I341" i="1"/>
  <c r="J341" i="1"/>
  <c r="L341" i="1"/>
  <c r="M341" i="1"/>
  <c r="N341" i="1"/>
  <c r="B342" i="1"/>
  <c r="M342" i="1"/>
  <c r="I342" i="1"/>
  <c r="N342" i="1" s="1"/>
  <c r="J342" i="1"/>
  <c r="L342" i="1"/>
  <c r="B343" i="1"/>
  <c r="M343" i="1" s="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I4" i="9"/>
  <c r="C5" i="9"/>
  <c r="C6" i="9"/>
  <c r="A1" i="10"/>
  <c r="B1" i="4"/>
  <c r="B3" i="6"/>
  <c r="B4" i="6"/>
  <c r="B5" i="6"/>
  <c r="C15" i="6"/>
  <c r="A1" i="11"/>
  <c r="B3" i="4"/>
  <c r="I24" i="9"/>
  <c r="I6" i="4"/>
  <c r="C28" i="4"/>
  <c r="G91" i="4"/>
  <c r="I48" i="4"/>
  <c r="H68" i="4"/>
  <c r="H30" i="4"/>
  <c r="I41" i="4"/>
  <c r="C71" i="4"/>
  <c r="C33" i="4"/>
  <c r="A42" i="4"/>
  <c r="J42" i="4" s="1"/>
  <c r="D75" i="4"/>
  <c r="E70" i="4"/>
  <c r="E57" i="4"/>
  <c r="K108" i="9" s="1"/>
  <c r="C27" i="4"/>
  <c r="E87" i="4"/>
  <c r="G74" i="4"/>
  <c r="H48" i="4"/>
  <c r="D9" i="4"/>
  <c r="A60" i="9" s="1"/>
  <c r="E60" i="9" s="1"/>
  <c r="D68" i="4"/>
  <c r="A52" i="4"/>
  <c r="J52" i="4" s="1"/>
  <c r="C46" i="4"/>
  <c r="C4" i="4"/>
  <c r="I18" i="4"/>
  <c r="G25" i="4"/>
  <c r="B76" i="9" s="1"/>
  <c r="E37" i="4"/>
  <c r="K88" i="9" s="1"/>
  <c r="G6" i="4"/>
  <c r="B57" i="9" s="1"/>
  <c r="G93" i="4"/>
  <c r="C72" i="4"/>
  <c r="E81" i="4"/>
  <c r="D90" i="4"/>
  <c r="C41" i="4"/>
  <c r="D21" i="4"/>
  <c r="A72" i="9" s="1"/>
  <c r="A31" i="4"/>
  <c r="J31" i="4" s="1"/>
  <c r="H87" i="4"/>
  <c r="D50" i="4"/>
  <c r="A101" i="9" s="1"/>
  <c r="I7" i="4"/>
  <c r="A9" i="4"/>
  <c r="J9" i="4" s="1"/>
  <c r="G17" i="4"/>
  <c r="B68" i="9" s="1"/>
  <c r="H88" i="4"/>
  <c r="H64" i="4"/>
  <c r="D33" i="4"/>
  <c r="A84" i="9" s="1"/>
  <c r="I84" i="9" s="1"/>
  <c r="I77" i="4"/>
  <c r="E36" i="4"/>
  <c r="K87" i="9" s="1"/>
  <c r="A38" i="4"/>
  <c r="L39" i="4" s="1"/>
  <c r="C73" i="4"/>
  <c r="D2" i="4"/>
  <c r="A53" i="9" s="1"/>
  <c r="F53" i="9" s="1"/>
  <c r="H10" i="4"/>
  <c r="I101" i="9"/>
  <c r="D60" i="9"/>
  <c r="I60" i="9"/>
  <c r="D84" i="9"/>
  <c r="D53" i="9"/>
  <c r="F101" i="9" l="1"/>
  <c r="E101" i="9"/>
  <c r="I72" i="9"/>
  <c r="E72" i="9"/>
  <c r="D72" i="4"/>
  <c r="G40" i="4"/>
  <c r="B91" i="9" s="1"/>
  <c r="D80" i="4"/>
  <c r="A87" i="4"/>
  <c r="J87" i="4" s="1"/>
  <c r="I82" i="4"/>
  <c r="E56" i="4"/>
  <c r="K107" i="9" s="1"/>
  <c r="I28" i="4"/>
  <c r="G76" i="4"/>
  <c r="D93" i="4"/>
  <c r="I65" i="4"/>
  <c r="D71" i="4"/>
  <c r="C53" i="4"/>
  <c r="D46" i="4"/>
  <c r="A97" i="9" s="1"/>
  <c r="A88" i="4"/>
  <c r="E44" i="4"/>
  <c r="K95" i="9" s="1"/>
  <c r="A14" i="4"/>
  <c r="E8" i="4"/>
  <c r="K59" i="9" s="1"/>
  <c r="D41" i="4"/>
  <c r="A92" i="9" s="1"/>
  <c r="C47" i="4"/>
  <c r="G44" i="4"/>
  <c r="B95" i="9" s="1"/>
  <c r="G69" i="4"/>
  <c r="H44" i="4"/>
  <c r="I13" i="4"/>
  <c r="E41" i="4"/>
  <c r="K92" i="9" s="1"/>
  <c r="E88" i="4"/>
  <c r="A56" i="4"/>
  <c r="H20" i="4"/>
  <c r="D82" i="4"/>
  <c r="D58" i="4"/>
  <c r="A109" i="9" s="1"/>
  <c r="C60" i="4"/>
  <c r="G21" i="4"/>
  <c r="B72" i="9" s="1"/>
  <c r="H27" i="4"/>
  <c r="D20" i="4"/>
  <c r="A71" i="9" s="1"/>
  <c r="I38" i="4"/>
  <c r="E50" i="4"/>
  <c r="K101" i="9" s="1"/>
  <c r="D27" i="4"/>
  <c r="A78" i="9" s="1"/>
  <c r="E48" i="4"/>
  <c r="K99" i="9" s="1"/>
  <c r="A26" i="4"/>
  <c r="H22" i="4"/>
  <c r="H51" i="4"/>
  <c r="D42" i="4"/>
  <c r="A93" i="9" s="1"/>
  <c r="G57" i="4"/>
  <c r="B108" i="9" s="1"/>
  <c r="H28" i="4"/>
  <c r="G78" i="4"/>
  <c r="E29" i="4"/>
  <c r="K80" i="9" s="1"/>
  <c r="A58" i="4"/>
  <c r="E32" i="4"/>
  <c r="K83" i="9" s="1"/>
  <c r="I33" i="4"/>
  <c r="D19" i="4"/>
  <c r="A70" i="9" s="1"/>
  <c r="G94" i="4"/>
  <c r="I49" i="4"/>
  <c r="C14" i="4"/>
  <c r="C75" i="4"/>
  <c r="G82" i="4"/>
  <c r="I47" i="4"/>
  <c r="H35" i="4"/>
  <c r="I45" i="4"/>
  <c r="E71" i="4"/>
  <c r="E72" i="4"/>
  <c r="I83" i="4"/>
  <c r="D7" i="4"/>
  <c r="A58" i="9" s="1"/>
  <c r="C40" i="4"/>
  <c r="A61" i="4"/>
  <c r="J61" i="4" s="1"/>
  <c r="G26" i="4"/>
  <c r="B77" i="9" s="1"/>
  <c r="H90" i="4"/>
  <c r="D6" i="4"/>
  <c r="A57" i="9" s="1"/>
  <c r="G62" i="4"/>
  <c r="B113" i="9" s="1"/>
  <c r="I15" i="4"/>
  <c r="C31" i="4"/>
  <c r="E33" i="4"/>
  <c r="K84" i="9" s="1"/>
  <c r="D85" i="4"/>
  <c r="G63" i="4"/>
  <c r="B114" i="9" s="1"/>
  <c r="A51" i="4"/>
  <c r="J51" i="4" s="1"/>
  <c r="D54" i="4"/>
  <c r="A105" i="9" s="1"/>
  <c r="H62" i="4"/>
  <c r="H92" i="4"/>
  <c r="C93" i="4"/>
  <c r="H91" i="4"/>
  <c r="I71" i="4"/>
  <c r="A11" i="4"/>
  <c r="J11" i="4" s="1"/>
  <c r="H32" i="4"/>
  <c r="E60" i="4"/>
  <c r="K111" i="9" s="1"/>
  <c r="D94" i="4"/>
  <c r="G88" i="4"/>
  <c r="E25" i="4"/>
  <c r="K76" i="9" s="1"/>
  <c r="C24" i="4"/>
  <c r="G39" i="4"/>
  <c r="B90" i="9" s="1"/>
  <c r="I20" i="4"/>
  <c r="H74" i="4"/>
  <c r="H63" i="4"/>
  <c r="A36" i="4"/>
  <c r="I25" i="4"/>
  <c r="A81" i="4"/>
  <c r="J81" i="4" s="1"/>
  <c r="I85" i="4"/>
  <c r="H42" i="4"/>
  <c r="H29" i="4"/>
  <c r="E45" i="4"/>
  <c r="K96" i="9" s="1"/>
  <c r="E17" i="4"/>
  <c r="K68" i="9" s="1"/>
  <c r="I14" i="4"/>
  <c r="D74" i="4"/>
  <c r="I52" i="4"/>
  <c r="H41" i="4"/>
  <c r="E82" i="4"/>
  <c r="H23" i="4"/>
  <c r="H34" i="4"/>
  <c r="E16" i="4"/>
  <c r="K67" i="9" s="1"/>
  <c r="D38" i="4"/>
  <c r="A89" i="9" s="1"/>
  <c r="I88" i="4"/>
  <c r="E20" i="4"/>
  <c r="K71" i="9" s="1"/>
  <c r="I29" i="4"/>
  <c r="H21" i="4"/>
  <c r="I56" i="4"/>
  <c r="D81" i="4"/>
  <c r="H47" i="4"/>
  <c r="C49" i="4"/>
  <c r="H84" i="4"/>
  <c r="C35" i="4"/>
  <c r="H72" i="4"/>
  <c r="I16" i="4"/>
  <c r="H65" i="4"/>
  <c r="G20" i="4"/>
  <c r="B71" i="9" s="1"/>
  <c r="G37" i="4"/>
  <c r="B88" i="9" s="1"/>
  <c r="E73" i="4"/>
  <c r="E85" i="4"/>
  <c r="C87" i="4"/>
  <c r="G92" i="4"/>
  <c r="I61" i="4"/>
  <c r="A68" i="4"/>
  <c r="C15" i="4"/>
  <c r="D29" i="4"/>
  <c r="A80" i="9" s="1"/>
  <c r="A62" i="4"/>
  <c r="I67" i="4"/>
  <c r="A92" i="4"/>
  <c r="A25" i="4"/>
  <c r="J25" i="4" s="1"/>
  <c r="C74" i="4"/>
  <c r="I50" i="4"/>
  <c r="I80" i="4"/>
  <c r="I30" i="4"/>
  <c r="E40" i="4"/>
  <c r="K91" i="9" s="1"/>
  <c r="I89" i="4"/>
  <c r="C63" i="4"/>
  <c r="H26" i="4"/>
  <c r="E62" i="4"/>
  <c r="K113" i="9" s="1"/>
  <c r="I87" i="4"/>
  <c r="I78" i="4"/>
  <c r="D64" i="4"/>
  <c r="A115" i="9" s="1"/>
  <c r="G33" i="4"/>
  <c r="B84" i="9" s="1"/>
  <c r="D92" i="4"/>
  <c r="E86" i="4"/>
  <c r="E6" i="4"/>
  <c r="K57" i="9" s="1"/>
  <c r="H18" i="4"/>
  <c r="E4" i="4"/>
  <c r="K55" i="9" s="1"/>
  <c r="C22" i="4"/>
  <c r="G12" i="4"/>
  <c r="B63" i="9" s="1"/>
  <c r="I84" i="4"/>
  <c r="I3" i="4"/>
  <c r="A71" i="4"/>
  <c r="J71" i="4" s="1"/>
  <c r="H39" i="4"/>
  <c r="C2" i="4"/>
  <c r="D34" i="4"/>
  <c r="A85" i="9" s="1"/>
  <c r="I24" i="4"/>
  <c r="C70" i="4"/>
  <c r="G86" i="4"/>
  <c r="D49" i="4"/>
  <c r="A100" i="9" s="1"/>
  <c r="D18" i="4"/>
  <c r="A69" i="9" s="1"/>
  <c r="H56" i="4"/>
  <c r="D52" i="4"/>
  <c r="A103" i="9" s="1"/>
  <c r="A90" i="4"/>
  <c r="E24" i="4"/>
  <c r="K75" i="9" s="1"/>
  <c r="A32" i="4"/>
  <c r="D11" i="4"/>
  <c r="A62" i="9" s="1"/>
  <c r="I57" i="4"/>
  <c r="I26" i="4"/>
  <c r="G27" i="4"/>
  <c r="B78" i="9" s="1"/>
  <c r="A76" i="4"/>
  <c r="H93" i="4"/>
  <c r="I63" i="4"/>
  <c r="C9" i="4"/>
  <c r="G10" i="4"/>
  <c r="B61" i="9" s="1"/>
  <c r="D10" i="4"/>
  <c r="A61" i="9" s="1"/>
  <c r="I54" i="4"/>
  <c r="A48" i="4"/>
  <c r="I22" i="4"/>
  <c r="D63" i="4"/>
  <c r="A114" i="9" s="1"/>
  <c r="E61" i="4"/>
  <c r="K112" i="9" s="1"/>
  <c r="C20" i="4"/>
  <c r="D8" i="4"/>
  <c r="A59" i="9" s="1"/>
  <c r="A33" i="4"/>
  <c r="J33" i="4" s="1"/>
  <c r="E26" i="4"/>
  <c r="K77" i="9" s="1"/>
  <c r="A82" i="4"/>
  <c r="E34" i="4"/>
  <c r="K85" i="9" s="1"/>
  <c r="A85" i="4"/>
  <c r="J85" i="4" s="1"/>
  <c r="G70" i="4"/>
  <c r="D35" i="4"/>
  <c r="A86" i="9" s="1"/>
  <c r="A60" i="4"/>
  <c r="C39" i="4"/>
  <c r="I68" i="4"/>
  <c r="D51" i="4"/>
  <c r="A102" i="9" s="1"/>
  <c r="C76" i="4"/>
  <c r="A21" i="4"/>
  <c r="J21" i="4" s="1"/>
  <c r="D31" i="4"/>
  <c r="A82" i="9" s="1"/>
  <c r="G68" i="4"/>
  <c r="D48" i="4"/>
  <c r="A99" i="9" s="1"/>
  <c r="D37" i="4"/>
  <c r="A88" i="9" s="1"/>
  <c r="D70" i="4"/>
  <c r="D76" i="4"/>
  <c r="C12" i="4"/>
  <c r="D86" i="4"/>
  <c r="A15" i="4"/>
  <c r="J15" i="4" s="1"/>
  <c r="D69" i="4"/>
  <c r="C84" i="4"/>
  <c r="E75" i="4"/>
  <c r="G18" i="4"/>
  <c r="B69" i="9" s="1"/>
  <c r="C82" i="4"/>
  <c r="C88" i="4"/>
  <c r="E51" i="4"/>
  <c r="K102" i="9" s="1"/>
  <c r="C90" i="4"/>
  <c r="G47" i="4"/>
  <c r="B98" i="9" s="1"/>
  <c r="E49" i="4"/>
  <c r="K100" i="9" s="1"/>
  <c r="E90" i="4"/>
  <c r="E27" i="4"/>
  <c r="K78" i="9" s="1"/>
  <c r="G79" i="4"/>
  <c r="G73" i="4"/>
  <c r="E21" i="4"/>
  <c r="K72" i="9" s="1"/>
  <c r="I34" i="4"/>
  <c r="A63" i="4"/>
  <c r="J63" i="4" s="1"/>
  <c r="I46" i="4"/>
  <c r="E9" i="4"/>
  <c r="K60" i="9" s="1"/>
  <c r="C66" i="4"/>
  <c r="I91" i="4"/>
  <c r="H3" i="4"/>
  <c r="H67" i="4"/>
  <c r="C67" i="4"/>
  <c r="G66" i="4"/>
  <c r="H86" i="4"/>
  <c r="I19" i="4"/>
  <c r="G71" i="4"/>
  <c r="E11" i="4"/>
  <c r="K62" i="9" s="1"/>
  <c r="H8" i="4"/>
  <c r="C10" i="4"/>
  <c r="C21" i="4"/>
  <c r="I32" i="4"/>
  <c r="E76" i="4"/>
  <c r="G3" i="4"/>
  <c r="B54" i="9" s="1"/>
  <c r="I40" i="4"/>
  <c r="I59" i="4"/>
  <c r="G2" i="4"/>
  <c r="B53" i="9" s="1"/>
  <c r="H19" i="4"/>
  <c r="A19" i="4"/>
  <c r="J19" i="4" s="1"/>
  <c r="I23" i="4"/>
  <c r="G35" i="4"/>
  <c r="B86" i="9" s="1"/>
  <c r="I4" i="4"/>
  <c r="G64" i="4"/>
  <c r="B115" i="9" s="1"/>
  <c r="H16" i="4"/>
  <c r="A18" i="4"/>
  <c r="H53" i="4"/>
  <c r="E22" i="4"/>
  <c r="K73" i="9" s="1"/>
  <c r="C68" i="4"/>
  <c r="A7" i="4"/>
  <c r="J7" i="4" s="1"/>
  <c r="H57" i="4"/>
  <c r="H33" i="4"/>
  <c r="H94" i="4"/>
  <c r="H17" i="4"/>
  <c r="A41" i="4"/>
  <c r="J41" i="4" s="1"/>
  <c r="H43" i="4"/>
  <c r="C65" i="4"/>
  <c r="E19" i="4"/>
  <c r="K70" i="9" s="1"/>
  <c r="I74" i="4"/>
  <c r="C94" i="4"/>
  <c r="C3" i="4"/>
  <c r="A55" i="4"/>
  <c r="J55" i="4" s="1"/>
  <c r="G32" i="4"/>
  <c r="B83" i="9" s="1"/>
  <c r="D57" i="4"/>
  <c r="A108" i="9" s="1"/>
  <c r="G7" i="4"/>
  <c r="B58" i="9" s="1"/>
  <c r="H73" i="4"/>
  <c r="A27" i="4"/>
  <c r="J27" i="4" s="1"/>
  <c r="I12" i="4"/>
  <c r="E64" i="4"/>
  <c r="K115" i="9" s="1"/>
  <c r="D3" i="4"/>
  <c r="A54" i="9" s="1"/>
  <c r="I44" i="4"/>
  <c r="G4" i="4"/>
  <c r="B55" i="9" s="1"/>
  <c r="D40" i="4"/>
  <c r="A91" i="9" s="1"/>
  <c r="D16" i="4"/>
  <c r="A67" i="9" s="1"/>
  <c r="C38" i="4"/>
  <c r="G65" i="4"/>
  <c r="B116" i="9" s="1"/>
  <c r="C62" i="4"/>
  <c r="C85" i="4"/>
  <c r="H52" i="4"/>
  <c r="E67" i="4"/>
  <c r="G48" i="4"/>
  <c r="B99" i="9" s="1"/>
  <c r="C26" i="4"/>
  <c r="H50" i="4"/>
  <c r="A54" i="4"/>
  <c r="A73" i="4"/>
  <c r="J73" i="4" s="1"/>
  <c r="D15" i="4"/>
  <c r="A66" i="9" s="1"/>
  <c r="A66" i="4"/>
  <c r="E91" i="4"/>
  <c r="D25" i="4"/>
  <c r="A76" i="9" s="1"/>
  <c r="C8" i="4"/>
  <c r="I75" i="4"/>
  <c r="A46" i="4"/>
  <c r="A80" i="4"/>
  <c r="E47" i="4"/>
  <c r="K98" i="9" s="1"/>
  <c r="D43" i="4"/>
  <c r="A94" i="9" s="1"/>
  <c r="A39" i="4"/>
  <c r="J39" i="4" s="1"/>
  <c r="I53" i="4"/>
  <c r="H58" i="4"/>
  <c r="G83" i="4"/>
  <c r="E10" i="4"/>
  <c r="K61" i="9" s="1"/>
  <c r="C52" i="4"/>
  <c r="G31" i="4"/>
  <c r="B82" i="9" s="1"/>
  <c r="D17" i="4"/>
  <c r="A68" i="9" s="1"/>
  <c r="E74" i="4"/>
  <c r="G41" i="4"/>
  <c r="B92" i="9" s="1"/>
  <c r="A57" i="4"/>
  <c r="J57" i="4" s="1"/>
  <c r="G77" i="4"/>
  <c r="H77" i="4"/>
  <c r="A16" i="4"/>
  <c r="H75" i="4"/>
  <c r="H54" i="4"/>
  <c r="A94" i="4"/>
  <c r="H69" i="4"/>
  <c r="D45" i="4"/>
  <c r="A96" i="9" s="1"/>
  <c r="D22" i="4"/>
  <c r="A73" i="9" s="1"/>
  <c r="A8" i="4"/>
  <c r="H82" i="4"/>
  <c r="C32" i="4"/>
  <c r="I51" i="4"/>
  <c r="D60" i="4"/>
  <c r="A111" i="9" s="1"/>
  <c r="D67" i="4"/>
  <c r="H76" i="4"/>
  <c r="E3" i="4"/>
  <c r="K54" i="9" s="1"/>
  <c r="I72" i="4"/>
  <c r="E42" i="4"/>
  <c r="K93" i="9" s="1"/>
  <c r="C23" i="4"/>
  <c r="E7" i="4"/>
  <c r="K58" i="9" s="1"/>
  <c r="G15" i="4"/>
  <c r="B66" i="9" s="1"/>
  <c r="H61" i="4"/>
  <c r="A35" i="4"/>
  <c r="J35" i="4" s="1"/>
  <c r="G19" i="4"/>
  <c r="B70" i="9" s="1"/>
  <c r="G42" i="4"/>
  <c r="B93" i="9" s="1"/>
  <c r="I11" i="4"/>
  <c r="A4" i="4"/>
  <c r="A44" i="4"/>
  <c r="G59" i="4"/>
  <c r="B110" i="9" s="1"/>
  <c r="G52" i="4"/>
  <c r="B103" i="9" s="1"/>
  <c r="I94" i="4"/>
  <c r="G49" i="4"/>
  <c r="B100" i="9" s="1"/>
  <c r="A53" i="4"/>
  <c r="J53" i="4" s="1"/>
  <c r="E58" i="4"/>
  <c r="K109" i="9" s="1"/>
  <c r="I92" i="4"/>
  <c r="G9" i="4"/>
  <c r="B60" i="9" s="1"/>
  <c r="D78" i="4"/>
  <c r="E5" i="4"/>
  <c r="K56" i="9" s="1"/>
  <c r="H14" i="4"/>
  <c r="G13" i="4"/>
  <c r="B64" i="9" s="1"/>
  <c r="E14" i="4"/>
  <c r="K65" i="9" s="1"/>
  <c r="D59" i="4"/>
  <c r="A110" i="9" s="1"/>
  <c r="C34" i="4"/>
  <c r="C89" i="4"/>
  <c r="H49" i="4"/>
  <c r="G50" i="4"/>
  <c r="B101" i="9" s="1"/>
  <c r="D62" i="4"/>
  <c r="A113" i="9" s="1"/>
  <c r="H83" i="4"/>
  <c r="H70" i="4"/>
  <c r="H2" i="4"/>
  <c r="E68" i="4"/>
  <c r="C83" i="4"/>
  <c r="A40" i="4"/>
  <c r="H46" i="4"/>
  <c r="D61" i="4"/>
  <c r="A112" i="9" s="1"/>
  <c r="G75" i="4"/>
  <c r="I10" i="4"/>
  <c r="G90" i="4"/>
  <c r="I79" i="4"/>
  <c r="C59" i="4"/>
  <c r="D4" i="4"/>
  <c r="A55" i="9" s="1"/>
  <c r="G8" i="4"/>
  <c r="B59" i="9" s="1"/>
  <c r="G16" i="4"/>
  <c r="B67" i="9" s="1"/>
  <c r="C91" i="4"/>
  <c r="E79" i="4"/>
  <c r="H15" i="4"/>
  <c r="G81" i="4"/>
  <c r="H55" i="4"/>
  <c r="G36" i="4"/>
  <c r="B87" i="9" s="1"/>
  <c r="H79" i="4"/>
  <c r="E83" i="4"/>
  <c r="E38" i="4"/>
  <c r="K89" i="9" s="1"/>
  <c r="A59" i="4"/>
  <c r="J59" i="4" s="1"/>
  <c r="I90" i="4"/>
  <c r="H81" i="4"/>
  <c r="C92" i="4"/>
  <c r="G60" i="4"/>
  <c r="B111" i="9" s="1"/>
  <c r="C37" i="4"/>
  <c r="C79" i="4"/>
  <c r="E39" i="4"/>
  <c r="K90" i="9" s="1"/>
  <c r="I36" i="4"/>
  <c r="G30" i="4"/>
  <c r="B81" i="9" s="1"/>
  <c r="G38" i="4"/>
  <c r="B89" i="9" s="1"/>
  <c r="G29" i="4"/>
  <c r="B80" i="9" s="1"/>
  <c r="E78" i="4"/>
  <c r="A28" i="4"/>
  <c r="C45" i="4"/>
  <c r="I27" i="4"/>
  <c r="A86" i="4"/>
  <c r="A20" i="4"/>
  <c r="D12" i="4"/>
  <c r="A63" i="9" s="1"/>
  <c r="E18" i="4"/>
  <c r="K69" i="9" s="1"/>
  <c r="A23" i="4"/>
  <c r="J23" i="4" s="1"/>
  <c r="G61" i="4"/>
  <c r="B112" i="9" s="1"/>
  <c r="C56" i="4"/>
  <c r="D84" i="4"/>
  <c r="E46" i="4"/>
  <c r="K97" i="9" s="1"/>
  <c r="I69" i="4"/>
  <c r="G5" i="4"/>
  <c r="B56" i="9" s="1"/>
  <c r="E54" i="4"/>
  <c r="K105" i="9" s="1"/>
  <c r="G24" i="4"/>
  <c r="B75" i="9" s="1"/>
  <c r="C50" i="4"/>
  <c r="C54" i="4"/>
  <c r="I58" i="4"/>
  <c r="E30" i="4"/>
  <c r="K81" i="9" s="1"/>
  <c r="E52" i="4"/>
  <c r="K103" i="9" s="1"/>
  <c r="E63" i="4"/>
  <c r="K114" i="9" s="1"/>
  <c r="E66" i="4"/>
  <c r="K117" i="9" s="1"/>
  <c r="A30" i="4"/>
  <c r="C81" i="4"/>
  <c r="A75" i="4"/>
  <c r="J75" i="4" s="1"/>
  <c r="C69" i="4"/>
  <c r="A91" i="4"/>
  <c r="J91" i="4" s="1"/>
  <c r="D39" i="4"/>
  <c r="A90" i="9" s="1"/>
  <c r="C16" i="4"/>
  <c r="A50" i="4"/>
  <c r="E92" i="4"/>
  <c r="I37" i="4"/>
  <c r="H31" i="4"/>
  <c r="G89" i="4"/>
  <c r="H37" i="4"/>
  <c r="E94" i="4"/>
  <c r="A72" i="4"/>
  <c r="A6" i="4"/>
  <c r="C51" i="4"/>
  <c r="E28" i="4"/>
  <c r="K79" i="9" s="1"/>
  <c r="E15" i="4"/>
  <c r="K66" i="9" s="1"/>
  <c r="H5" i="4"/>
  <c r="D28" i="4"/>
  <c r="A79" i="9" s="1"/>
  <c r="A37" i="4"/>
  <c r="J37" i="4" s="1"/>
  <c r="I39" i="4"/>
  <c r="D5" i="4"/>
  <c r="A56" i="9" s="1"/>
  <c r="D30" i="4"/>
  <c r="A81" i="9" s="1"/>
  <c r="C11" i="9"/>
  <c r="B2" i="4"/>
  <c r="D1" i="4" s="1"/>
  <c r="A52" i="9" s="1"/>
  <c r="I25" i="9"/>
  <c r="I26" i="9"/>
  <c r="L38" i="9"/>
  <c r="I27" i="9"/>
  <c r="I18" i="9"/>
  <c r="I22" i="9"/>
  <c r="I29" i="9"/>
  <c r="C14" i="9"/>
  <c r="C10" i="9"/>
  <c r="I19" i="9"/>
  <c r="I20" i="9"/>
  <c r="I17" i="9"/>
  <c r="L37" i="9"/>
  <c r="I31" i="9"/>
  <c r="I23" i="9"/>
  <c r="C13" i="9"/>
  <c r="I21" i="9"/>
  <c r="L43" i="4"/>
  <c r="E53" i="9"/>
  <c r="L53" i="9"/>
  <c r="J38" i="4"/>
  <c r="F72" i="9"/>
  <c r="C72" i="9"/>
  <c r="C84" i="9"/>
  <c r="J84" i="9" s="1"/>
  <c r="L84" i="9"/>
  <c r="F60" i="9"/>
  <c r="H7" i="4"/>
  <c r="G34" i="4"/>
  <c r="B85" i="9" s="1"/>
  <c r="C61" i="4"/>
  <c r="C77" i="4"/>
  <c r="G85" i="4"/>
  <c r="E31" i="4"/>
  <c r="K82" i="9" s="1"/>
  <c r="G72" i="4"/>
  <c r="H40" i="4"/>
  <c r="A79" i="4"/>
  <c r="J79" i="4" s="1"/>
  <c r="H13" i="4"/>
  <c r="G23" i="4"/>
  <c r="B74" i="9" s="1"/>
  <c r="H11" i="4"/>
  <c r="H4" i="4"/>
  <c r="C86" i="4"/>
  <c r="D23" i="4"/>
  <c r="A74" i="9" s="1"/>
  <c r="I43" i="4"/>
  <c r="D44" i="4"/>
  <c r="A95" i="9" s="1"/>
  <c r="A67" i="4"/>
  <c r="J67" i="4" s="1"/>
  <c r="A17" i="4"/>
  <c r="J17" i="4" s="1"/>
  <c r="C25" i="4"/>
  <c r="H89" i="4"/>
  <c r="C19" i="4"/>
  <c r="H12" i="4"/>
  <c r="G55" i="4"/>
  <c r="B106" i="9" s="1"/>
  <c r="H60" i="4"/>
  <c r="C80" i="4"/>
  <c r="I62" i="4"/>
  <c r="D36" i="4"/>
  <c r="A87" i="9" s="1"/>
  <c r="A12" i="4"/>
  <c r="E53" i="4"/>
  <c r="K104" i="9" s="1"/>
  <c r="G43" i="4"/>
  <c r="B94" i="9" s="1"/>
  <c r="D77" i="4"/>
  <c r="G53" i="4"/>
  <c r="B104" i="9" s="1"/>
  <c r="D56" i="4"/>
  <c r="A107" i="9" s="1"/>
  <c r="G58" i="4"/>
  <c r="B109" i="9" s="1"/>
  <c r="G87" i="4"/>
  <c r="C7" i="4"/>
  <c r="H45" i="4"/>
  <c r="G54" i="4"/>
  <c r="B105" i="9" s="1"/>
  <c r="D55" i="4"/>
  <c r="A106" i="9" s="1"/>
  <c r="A83" i="4"/>
  <c r="J83" i="4" s="1"/>
  <c r="A77" i="4"/>
  <c r="J77" i="4" s="1"/>
  <c r="I93" i="4"/>
  <c r="I66" i="4"/>
  <c r="I35" i="4"/>
  <c r="E59" i="4"/>
  <c r="K110" i="9" s="1"/>
  <c r="A13" i="4"/>
  <c r="J13" i="4" s="1"/>
  <c r="D26" i="4"/>
  <c r="A77" i="9" s="1"/>
  <c r="A47" i="4"/>
  <c r="J47" i="4" s="1"/>
  <c r="D66" i="4"/>
  <c r="A117" i="9" s="1"/>
  <c r="L117" i="9" s="1"/>
  <c r="D89" i="4"/>
  <c r="I73" i="4"/>
  <c r="C12" i="9"/>
  <c r="I32" i="9"/>
  <c r="C18" i="10"/>
  <c r="C20" i="11"/>
  <c r="L53" i="4"/>
  <c r="D72" i="9"/>
  <c r="F84" i="9"/>
  <c r="C60" i="9"/>
  <c r="J60" i="9" s="1"/>
  <c r="C101" i="9"/>
  <c r="I8" i="4"/>
  <c r="C43" i="4"/>
  <c r="A3" i="4"/>
  <c r="J3" i="4" s="1"/>
  <c r="A93" i="4"/>
  <c r="J93" i="4" s="1"/>
  <c r="H24" i="4"/>
  <c r="G14" i="4"/>
  <c r="B65" i="9" s="1"/>
  <c r="A34" i="4"/>
  <c r="H36" i="4"/>
  <c r="D73" i="4"/>
  <c r="H38" i="4"/>
  <c r="C5" i="4"/>
  <c r="H1" i="4"/>
  <c r="A1" i="4"/>
  <c r="J1" i="4" s="1"/>
  <c r="I1" i="4" s="1"/>
  <c r="C6" i="4"/>
  <c r="A89" i="4"/>
  <c r="J89" i="4" s="1"/>
  <c r="E12" i="4"/>
  <c r="K63" i="9" s="1"/>
  <c r="E13" i="4"/>
  <c r="K64" i="9" s="1"/>
  <c r="I81" i="4"/>
  <c r="G11" i="4"/>
  <c r="B62" i="9" s="1"/>
  <c r="D14" i="4"/>
  <c r="A65" i="9" s="1"/>
  <c r="I2" i="4"/>
  <c r="H59" i="4"/>
  <c r="D65" i="4"/>
  <c r="A116" i="9" s="1"/>
  <c r="I9" i="4"/>
  <c r="H25" i="4"/>
  <c r="C29" i="4"/>
  <c r="D13" i="4"/>
  <c r="A64" i="9" s="1"/>
  <c r="G56" i="4"/>
  <c r="B107" i="9" s="1"/>
  <c r="H9" i="4"/>
  <c r="I55" i="4"/>
  <c r="G28" i="4"/>
  <c r="B79" i="9" s="1"/>
  <c r="C64" i="4"/>
  <c r="D87" i="4"/>
  <c r="E89" i="4"/>
  <c r="E80" i="4"/>
  <c r="C17" i="4"/>
  <c r="A64" i="4"/>
  <c r="I17" i="4"/>
  <c r="G22" i="4"/>
  <c r="B73" i="9" s="1"/>
  <c r="G45" i="4"/>
  <c r="B96" i="9" s="1"/>
  <c r="I31" i="4"/>
  <c r="I64" i="4"/>
  <c r="E23" i="4"/>
  <c r="K74" i="9" s="1"/>
  <c r="E77" i="4"/>
  <c r="C42" i="4"/>
  <c r="G51" i="4"/>
  <c r="B102" i="9" s="1"/>
  <c r="H66" i="4"/>
  <c r="A43" i="4"/>
  <c r="J43" i="4" s="1"/>
  <c r="E55" i="4"/>
  <c r="K106" i="9" s="1"/>
  <c r="E43" i="4"/>
  <c r="K94" i="9" s="1"/>
  <c r="G80" i="4"/>
  <c r="I60" i="4"/>
  <c r="A84" i="4"/>
  <c r="E65" i="4"/>
  <c r="K116" i="9" s="1"/>
  <c r="I42" i="4"/>
  <c r="A78" i="4"/>
  <c r="I53" i="9"/>
  <c r="C53" i="9"/>
  <c r="J53" i="9" s="1"/>
  <c r="L72" i="9"/>
  <c r="E84" i="9"/>
  <c r="L60" i="9"/>
  <c r="L101" i="9"/>
  <c r="D101" i="9"/>
  <c r="I70" i="4"/>
  <c r="E2" i="4"/>
  <c r="K53" i="9" s="1"/>
  <c r="M53" i="9" s="1"/>
  <c r="D24" i="4"/>
  <c r="A75" i="9" s="1"/>
  <c r="A69" i="4"/>
  <c r="J69" i="4" s="1"/>
  <c r="A22" i="4"/>
  <c r="E84" i="4"/>
  <c r="D83" i="4"/>
  <c r="C58" i="4"/>
  <c r="A74" i="4"/>
  <c r="A5" i="4"/>
  <c r="J5" i="4" s="1"/>
  <c r="A2" i="4"/>
  <c r="C78" i="4"/>
  <c r="A10" i="4"/>
  <c r="H6" i="4"/>
  <c r="D88" i="4"/>
  <c r="E35" i="4"/>
  <c r="K86" i="9" s="1"/>
  <c r="C36" i="4"/>
  <c r="H71" i="4"/>
  <c r="I76" i="4"/>
  <c r="A70" i="4"/>
  <c r="H85" i="4"/>
  <c r="D32" i="4"/>
  <c r="A83" i="9" s="1"/>
  <c r="A65" i="4"/>
  <c r="J65" i="4" s="1"/>
  <c r="C44" i="4"/>
  <c r="I5" i="4"/>
  <c r="C57" i="4"/>
  <c r="A49" i="4"/>
  <c r="J49" i="4" s="1"/>
  <c r="C48" i="4"/>
  <c r="H80" i="4"/>
  <c r="I21" i="4"/>
  <c r="E95" i="4"/>
  <c r="G84" i="4"/>
  <c r="E93" i="4"/>
  <c r="I86" i="4"/>
  <c r="H78" i="4"/>
  <c r="C18" i="4"/>
  <c r="D79" i="4"/>
  <c r="G67" i="4"/>
  <c r="E69" i="4"/>
  <c r="A45" i="4"/>
  <c r="J45" i="4" s="1"/>
  <c r="D53" i="4"/>
  <c r="A104" i="9" s="1"/>
  <c r="A29" i="4"/>
  <c r="J29" i="4" s="1"/>
  <c r="C11" i="4"/>
  <c r="C30" i="4"/>
  <c r="G46" i="4"/>
  <c r="B97" i="9" s="1"/>
  <c r="C13" i="4"/>
  <c r="A24" i="4"/>
  <c r="C55" i="4"/>
  <c r="D91" i="4"/>
  <c r="D47" i="4"/>
  <c r="A98" i="9" s="1"/>
  <c r="I30" i="9"/>
  <c r="I28" i="9"/>
  <c r="C90" i="9" l="1"/>
  <c r="E90" i="9"/>
  <c r="F90" i="9"/>
  <c r="D90" i="9"/>
  <c r="J90" i="9" s="1"/>
  <c r="L90" i="9"/>
  <c r="I90" i="9"/>
  <c r="J20" i="4"/>
  <c r="L21" i="4"/>
  <c r="L29" i="4"/>
  <c r="J28" i="4"/>
  <c r="L112" i="9"/>
  <c r="C112" i="9"/>
  <c r="D112" i="9"/>
  <c r="I112" i="9"/>
  <c r="F112" i="9"/>
  <c r="E112" i="9"/>
  <c r="I113" i="9"/>
  <c r="F113" i="9"/>
  <c r="E113" i="9"/>
  <c r="L113" i="9"/>
  <c r="D113" i="9"/>
  <c r="J113" i="9" s="1"/>
  <c r="C113" i="9"/>
  <c r="J4" i="4"/>
  <c r="L5" i="4"/>
  <c r="F96" i="9"/>
  <c r="L96" i="9"/>
  <c r="E96" i="9"/>
  <c r="C96" i="9"/>
  <c r="D96" i="9"/>
  <c r="I96" i="9"/>
  <c r="C66" i="9"/>
  <c r="I66" i="9"/>
  <c r="D66" i="9"/>
  <c r="F66" i="9"/>
  <c r="E66" i="9"/>
  <c r="L66" i="9"/>
  <c r="C67" i="9"/>
  <c r="F67" i="9"/>
  <c r="D67" i="9"/>
  <c r="J67" i="9" s="1"/>
  <c r="L67" i="9"/>
  <c r="I67" i="9"/>
  <c r="E67" i="9"/>
  <c r="C54" i="9"/>
  <c r="L54" i="9"/>
  <c r="E54" i="9"/>
  <c r="I54" i="9"/>
  <c r="D54" i="9"/>
  <c r="J54" i="9" s="1"/>
  <c r="F54" i="9"/>
  <c r="M60" i="9"/>
  <c r="M72" i="9"/>
  <c r="D88" i="9"/>
  <c r="I88" i="9"/>
  <c r="C88" i="9"/>
  <c r="L88" i="9"/>
  <c r="M88" i="9" s="1"/>
  <c r="F88" i="9"/>
  <c r="E88" i="9"/>
  <c r="E114" i="9"/>
  <c r="I114" i="9"/>
  <c r="L114" i="9"/>
  <c r="D114" i="9"/>
  <c r="J114" i="9" s="1"/>
  <c r="F114" i="9"/>
  <c r="C114" i="9"/>
  <c r="D61" i="9"/>
  <c r="L61" i="9"/>
  <c r="E61" i="9"/>
  <c r="F61" i="9"/>
  <c r="I61" i="9"/>
  <c r="C61" i="9"/>
  <c r="J90" i="4"/>
  <c r="L91" i="4"/>
  <c r="F100" i="9"/>
  <c r="I100" i="9"/>
  <c r="D100" i="9"/>
  <c r="J100" i="9" s="1"/>
  <c r="C100" i="9"/>
  <c r="E100" i="9"/>
  <c r="L100" i="9"/>
  <c r="D85" i="9"/>
  <c r="J85" i="9" s="1"/>
  <c r="E85" i="9"/>
  <c r="L85" i="9"/>
  <c r="C85" i="9"/>
  <c r="F85" i="9"/>
  <c r="I85" i="9"/>
  <c r="L93" i="4"/>
  <c r="J92" i="4"/>
  <c r="M96" i="9"/>
  <c r="D58" i="9"/>
  <c r="J58" i="9" s="1"/>
  <c r="L58" i="9"/>
  <c r="E58" i="9"/>
  <c r="F58" i="9"/>
  <c r="I58" i="9"/>
  <c r="C58" i="9"/>
  <c r="F70" i="9"/>
  <c r="E70" i="9"/>
  <c r="C70" i="9"/>
  <c r="D70" i="9"/>
  <c r="L70" i="9"/>
  <c r="I70" i="9"/>
  <c r="D93" i="9"/>
  <c r="I93" i="9"/>
  <c r="E93" i="9"/>
  <c r="C93" i="9"/>
  <c r="L93" i="9"/>
  <c r="F93" i="9"/>
  <c r="L71" i="9"/>
  <c r="M71" i="9" s="1"/>
  <c r="F71" i="9"/>
  <c r="D71" i="9"/>
  <c r="E71" i="9"/>
  <c r="I71" i="9"/>
  <c r="C71" i="9"/>
  <c r="I109" i="9"/>
  <c r="D109" i="9"/>
  <c r="C109" i="9"/>
  <c r="L109" i="9"/>
  <c r="F109" i="9"/>
  <c r="E109" i="9"/>
  <c r="F97" i="9"/>
  <c r="C97" i="9"/>
  <c r="D97" i="9"/>
  <c r="J97" i="9" s="1"/>
  <c r="L97" i="9"/>
  <c r="I97" i="9"/>
  <c r="E97" i="9"/>
  <c r="J70" i="4"/>
  <c r="L71" i="4"/>
  <c r="J101" i="9"/>
  <c r="F64" i="9"/>
  <c r="I64" i="9"/>
  <c r="L64" i="9"/>
  <c r="C64" i="9"/>
  <c r="D64" i="9"/>
  <c r="E64" i="9"/>
  <c r="L116" i="9"/>
  <c r="F116" i="9"/>
  <c r="D116" i="9"/>
  <c r="E116" i="9"/>
  <c r="C116" i="9"/>
  <c r="I116" i="9"/>
  <c r="J34" i="4"/>
  <c r="L35" i="4"/>
  <c r="E77" i="9"/>
  <c r="I77" i="9"/>
  <c r="C77" i="9"/>
  <c r="D77" i="9"/>
  <c r="J77" i="9" s="1"/>
  <c r="L77" i="9"/>
  <c r="F77" i="9"/>
  <c r="I106" i="9"/>
  <c r="E106" i="9"/>
  <c r="L106" i="9"/>
  <c r="C106" i="9"/>
  <c r="F106" i="9"/>
  <c r="D106" i="9"/>
  <c r="J106" i="9" s="1"/>
  <c r="I87" i="9"/>
  <c r="F87" i="9"/>
  <c r="C87" i="9"/>
  <c r="L87" i="9"/>
  <c r="M87" i="9" s="1"/>
  <c r="D87" i="9"/>
  <c r="J87" i="9" s="1"/>
  <c r="E87" i="9"/>
  <c r="D81" i="9"/>
  <c r="J81" i="9" s="1"/>
  <c r="E81" i="9"/>
  <c r="L81" i="9"/>
  <c r="I81" i="9"/>
  <c r="F81" i="9"/>
  <c r="C81" i="9"/>
  <c r="L79" i="9"/>
  <c r="M79" i="9" s="1"/>
  <c r="I79" i="9"/>
  <c r="C79" i="9"/>
  <c r="F79" i="9"/>
  <c r="D79" i="9"/>
  <c r="E79" i="9"/>
  <c r="J30" i="4"/>
  <c r="L31" i="4"/>
  <c r="M81" i="9"/>
  <c r="M97" i="9"/>
  <c r="J86" i="4"/>
  <c r="L87" i="4"/>
  <c r="D55" i="9"/>
  <c r="L55" i="9"/>
  <c r="I55" i="9"/>
  <c r="F55" i="9"/>
  <c r="E55" i="9"/>
  <c r="C55" i="9"/>
  <c r="C110" i="9"/>
  <c r="L110" i="9"/>
  <c r="F110" i="9"/>
  <c r="E110" i="9"/>
  <c r="I110" i="9"/>
  <c r="D110" i="9"/>
  <c r="M109" i="9"/>
  <c r="M93" i="9"/>
  <c r="L17" i="4"/>
  <c r="J16" i="4"/>
  <c r="J80" i="4"/>
  <c r="L81" i="4"/>
  <c r="D76" i="9"/>
  <c r="J76" i="9" s="1"/>
  <c r="F76" i="9"/>
  <c r="E76" i="9"/>
  <c r="C76" i="9"/>
  <c r="I76" i="9"/>
  <c r="L76" i="9"/>
  <c r="M76" i="9" s="1"/>
  <c r="E91" i="9"/>
  <c r="F91" i="9"/>
  <c r="L91" i="9"/>
  <c r="I91" i="9"/>
  <c r="C91" i="9"/>
  <c r="D91" i="9"/>
  <c r="J91" i="9" s="1"/>
  <c r="M70" i="9"/>
  <c r="L19" i="4"/>
  <c r="J18" i="4"/>
  <c r="M100" i="9"/>
  <c r="D99" i="9"/>
  <c r="J99" i="9" s="1"/>
  <c r="E99" i="9"/>
  <c r="C99" i="9"/>
  <c r="I99" i="9"/>
  <c r="L99" i="9"/>
  <c r="M99" i="9" s="1"/>
  <c r="F99" i="9"/>
  <c r="J60" i="4"/>
  <c r="L61" i="4"/>
  <c r="M85" i="9"/>
  <c r="C59" i="9"/>
  <c r="D59" i="9"/>
  <c r="E59" i="9"/>
  <c r="L59" i="9"/>
  <c r="M59" i="9" s="1"/>
  <c r="F59" i="9"/>
  <c r="I59" i="9"/>
  <c r="J76" i="4"/>
  <c r="L77" i="4"/>
  <c r="D62" i="9"/>
  <c r="L62" i="9"/>
  <c r="E62" i="9"/>
  <c r="F62" i="9"/>
  <c r="C62" i="9"/>
  <c r="I62" i="9"/>
  <c r="C103" i="9"/>
  <c r="E103" i="9"/>
  <c r="D103" i="9"/>
  <c r="F103" i="9"/>
  <c r="I103" i="9"/>
  <c r="L103" i="9"/>
  <c r="M103" i="9" s="1"/>
  <c r="M55" i="9"/>
  <c r="L69" i="4"/>
  <c r="J68" i="4"/>
  <c r="L78" i="9"/>
  <c r="E78" i="9"/>
  <c r="F78" i="9"/>
  <c r="I78" i="9"/>
  <c r="C78" i="9"/>
  <c r="D78" i="9"/>
  <c r="J78" i="9" s="1"/>
  <c r="L15" i="4"/>
  <c r="J14" i="4"/>
  <c r="D104" i="9"/>
  <c r="F104" i="9"/>
  <c r="E104" i="9"/>
  <c r="C104" i="9"/>
  <c r="I104" i="9"/>
  <c r="L104" i="9"/>
  <c r="L75" i="4"/>
  <c r="J74" i="4"/>
  <c r="L79" i="4"/>
  <c r="J78" i="4"/>
  <c r="L13" i="4"/>
  <c r="J12" i="4"/>
  <c r="E95" i="9"/>
  <c r="C95" i="9"/>
  <c r="I95" i="9"/>
  <c r="F95" i="9"/>
  <c r="D95" i="9"/>
  <c r="J95" i="9" s="1"/>
  <c r="L95" i="9"/>
  <c r="L25" i="4"/>
  <c r="J24" i="4"/>
  <c r="L3" i="4"/>
  <c r="J2" i="4"/>
  <c r="I75" i="9"/>
  <c r="F75" i="9"/>
  <c r="D75" i="9"/>
  <c r="L75" i="9"/>
  <c r="E75" i="9"/>
  <c r="C75" i="9"/>
  <c r="M116" i="9"/>
  <c r="C74" i="9"/>
  <c r="D74" i="9"/>
  <c r="E74" i="9"/>
  <c r="L74" i="9"/>
  <c r="M74" i="9" s="1"/>
  <c r="F74" i="9"/>
  <c r="I74" i="9"/>
  <c r="L40" i="9"/>
  <c r="K39" i="9"/>
  <c r="K44" i="9"/>
  <c r="B42" i="9" s="1"/>
  <c r="L42" i="9"/>
  <c r="L45" i="9" s="1"/>
  <c r="F56" i="9"/>
  <c r="L56" i="9"/>
  <c r="M56" i="9" s="1"/>
  <c r="I56" i="9"/>
  <c r="D56" i="9"/>
  <c r="J56" i="9" s="1"/>
  <c r="E56" i="9"/>
  <c r="C56" i="9"/>
  <c r="L7" i="4"/>
  <c r="J6" i="4"/>
  <c r="J50" i="4"/>
  <c r="L51" i="4"/>
  <c r="M117" i="9"/>
  <c r="M90" i="9"/>
  <c r="G1" i="4"/>
  <c r="B52" i="9" s="1"/>
  <c r="J40" i="4"/>
  <c r="L41" i="4"/>
  <c r="E111" i="9"/>
  <c r="I111" i="9"/>
  <c r="C111" i="9"/>
  <c r="D111" i="9"/>
  <c r="J111" i="9" s="1"/>
  <c r="F111" i="9"/>
  <c r="L111" i="9"/>
  <c r="L9" i="4"/>
  <c r="J8" i="4"/>
  <c r="J94" i="4"/>
  <c r="L95" i="4"/>
  <c r="M61" i="9"/>
  <c r="J46" i="4"/>
  <c r="L47" i="4"/>
  <c r="L55" i="4"/>
  <c r="J54" i="4"/>
  <c r="F108" i="9"/>
  <c r="L108" i="9"/>
  <c r="M108" i="9" s="1"/>
  <c r="C108" i="9"/>
  <c r="I108" i="9"/>
  <c r="E108" i="9"/>
  <c r="D108" i="9"/>
  <c r="C1" i="4"/>
  <c r="M62" i="9"/>
  <c r="E102" i="9"/>
  <c r="C102" i="9"/>
  <c r="L102" i="9"/>
  <c r="M102" i="9" s="1"/>
  <c r="F102" i="9"/>
  <c r="D102" i="9"/>
  <c r="I102" i="9"/>
  <c r="F86" i="9"/>
  <c r="L86" i="9"/>
  <c r="M86" i="9" s="1"/>
  <c r="D86" i="9"/>
  <c r="I86" i="9"/>
  <c r="C86" i="9"/>
  <c r="E86" i="9"/>
  <c r="J82" i="4"/>
  <c r="L83" i="4"/>
  <c r="J48" i="4"/>
  <c r="L49" i="4"/>
  <c r="J32" i="4"/>
  <c r="L33" i="4"/>
  <c r="M113" i="9"/>
  <c r="M91" i="9"/>
  <c r="J62" i="4"/>
  <c r="L63" i="4"/>
  <c r="E89" i="9"/>
  <c r="C89" i="9"/>
  <c r="D89" i="9"/>
  <c r="L89" i="9"/>
  <c r="M89" i="9" s="1"/>
  <c r="I89" i="9"/>
  <c r="F89" i="9"/>
  <c r="J36" i="4"/>
  <c r="L37" i="4"/>
  <c r="M101" i="9"/>
  <c r="M95" i="9"/>
  <c r="L11" i="4"/>
  <c r="J10" i="4"/>
  <c r="L23" i="4"/>
  <c r="J22" i="4"/>
  <c r="I65" i="9"/>
  <c r="D65" i="9"/>
  <c r="J65" i="9" s="1"/>
  <c r="C65" i="9"/>
  <c r="F65" i="9"/>
  <c r="L65" i="9"/>
  <c r="M65" i="9" s="1"/>
  <c r="E65" i="9"/>
  <c r="C98" i="9"/>
  <c r="E98" i="9"/>
  <c r="I98" i="9"/>
  <c r="D98" i="9"/>
  <c r="J98" i="9" s="1"/>
  <c r="F98" i="9"/>
  <c r="L98" i="9"/>
  <c r="M98" i="9" s="1"/>
  <c r="D83" i="9"/>
  <c r="I83" i="9"/>
  <c r="F83" i="9"/>
  <c r="L83" i="9"/>
  <c r="M83" i="9" s="1"/>
  <c r="E83" i="9"/>
  <c r="C83" i="9"/>
  <c r="L85" i="4"/>
  <c r="J84" i="4"/>
  <c r="M106" i="9"/>
  <c r="L65" i="4"/>
  <c r="J64" i="4"/>
  <c r="M64" i="9"/>
  <c r="J72" i="9"/>
  <c r="M110" i="9"/>
  <c r="E107" i="9"/>
  <c r="C107" i="9"/>
  <c r="L107" i="9"/>
  <c r="F107" i="9"/>
  <c r="D107" i="9"/>
  <c r="I107" i="9"/>
  <c r="M104" i="9"/>
  <c r="F52" i="9"/>
  <c r="E52" i="9"/>
  <c r="C52" i="9"/>
  <c r="D52" i="9"/>
  <c r="L52" i="9"/>
  <c r="M66" i="9"/>
  <c r="J72" i="4"/>
  <c r="L73" i="4"/>
  <c r="M114" i="9"/>
  <c r="D63" i="9"/>
  <c r="E63" i="9"/>
  <c r="L63" i="9"/>
  <c r="M63" i="9" s="1"/>
  <c r="I63" i="9"/>
  <c r="C63" i="9"/>
  <c r="F63" i="9"/>
  <c r="L45" i="4"/>
  <c r="J44" i="4"/>
  <c r="M58" i="9"/>
  <c r="M54" i="9"/>
  <c r="C73" i="9"/>
  <c r="F73" i="9"/>
  <c r="I73" i="9"/>
  <c r="D73" i="9"/>
  <c r="J73" i="9" s="1"/>
  <c r="E73" i="9"/>
  <c r="L73" i="9"/>
  <c r="L68" i="9"/>
  <c r="D68" i="9"/>
  <c r="J68" i="9" s="1"/>
  <c r="I68" i="9"/>
  <c r="C68" i="9"/>
  <c r="F68" i="9"/>
  <c r="E68" i="9"/>
  <c r="I94" i="9"/>
  <c r="L94" i="9"/>
  <c r="M94" i="9" s="1"/>
  <c r="F94" i="9"/>
  <c r="C94" i="9"/>
  <c r="E94" i="9"/>
  <c r="D94" i="9"/>
  <c r="J66" i="4"/>
  <c r="L67" i="4"/>
  <c r="M73" i="9"/>
  <c r="M78" i="9"/>
  <c r="E82" i="9"/>
  <c r="L82" i="9"/>
  <c r="M82" i="9" s="1"/>
  <c r="D82" i="9"/>
  <c r="J82" i="9" s="1"/>
  <c r="F82" i="9"/>
  <c r="C82" i="9"/>
  <c r="I82" i="9"/>
  <c r="M77" i="9"/>
  <c r="M112" i="9"/>
  <c r="M75" i="9"/>
  <c r="E69" i="9"/>
  <c r="L69" i="9"/>
  <c r="M69" i="9" s="1"/>
  <c r="D69" i="9"/>
  <c r="J69" i="9" s="1"/>
  <c r="C69" i="9"/>
  <c r="F69" i="9"/>
  <c r="I69" i="9"/>
  <c r="E1" i="4"/>
  <c r="K52" i="9" s="1"/>
  <c r="M52" i="9" s="1"/>
  <c r="F115" i="9"/>
  <c r="D115" i="9"/>
  <c r="L115" i="9"/>
  <c r="M115" i="9" s="1"/>
  <c r="I115" i="9"/>
  <c r="E115" i="9"/>
  <c r="C115" i="9"/>
  <c r="D80" i="9"/>
  <c r="J80" i="9" s="1"/>
  <c r="C80" i="9"/>
  <c r="I80" i="9"/>
  <c r="L80" i="9"/>
  <c r="M80" i="9" s="1"/>
  <c r="E80" i="9"/>
  <c r="F80" i="9"/>
  <c r="M67" i="9"/>
  <c r="M68" i="9"/>
  <c r="M111" i="9"/>
  <c r="C105" i="9"/>
  <c r="E105" i="9"/>
  <c r="L105" i="9"/>
  <c r="M105" i="9" s="1"/>
  <c r="I105" i="9"/>
  <c r="F105" i="9"/>
  <c r="D105" i="9"/>
  <c r="M84" i="9"/>
  <c r="C57" i="9"/>
  <c r="D57" i="9"/>
  <c r="J57" i="9" s="1"/>
  <c r="E57" i="9"/>
  <c r="L57" i="9"/>
  <c r="M57" i="9" s="1"/>
  <c r="I57" i="9"/>
  <c r="F57" i="9"/>
  <c r="L59" i="4"/>
  <c r="J58" i="4"/>
  <c r="J26" i="4"/>
  <c r="L27" i="4"/>
  <c r="J56" i="4"/>
  <c r="L57" i="4"/>
  <c r="L92" i="9"/>
  <c r="M92" i="9" s="1"/>
  <c r="E92" i="9"/>
  <c r="D92" i="9"/>
  <c r="I92" i="9"/>
  <c r="C92" i="9"/>
  <c r="F92" i="9"/>
  <c r="L89" i="4"/>
  <c r="J88" i="4"/>
  <c r="M107" i="9"/>
  <c r="E117" i="9" l="1"/>
  <c r="J74" i="9"/>
  <c r="J75" i="9"/>
  <c r="J104" i="9"/>
  <c r="J110" i="9"/>
  <c r="J55" i="9"/>
  <c r="J93" i="9"/>
  <c r="J70" i="9"/>
  <c r="J107" i="9"/>
  <c r="J89" i="9"/>
  <c r="H38" i="9"/>
  <c r="B37" i="9"/>
  <c r="H39" i="9"/>
  <c r="I38" i="9"/>
  <c r="J96" i="9"/>
  <c r="J112" i="9"/>
  <c r="J92" i="9"/>
  <c r="J94" i="9"/>
  <c r="J52" i="9"/>
  <c r="D117" i="9"/>
  <c r="F117" i="9"/>
  <c r="P45" i="9"/>
  <c r="N45" i="9"/>
  <c r="L13" i="9"/>
  <c r="R45" i="9"/>
  <c r="L46" i="9"/>
  <c r="T45" i="9"/>
  <c r="T40" i="9"/>
  <c r="L41" i="9"/>
  <c r="L11" i="9"/>
  <c r="N40" i="9"/>
  <c r="P40" i="9"/>
  <c r="R40" i="9"/>
  <c r="J109" i="9"/>
  <c r="J105" i="9"/>
  <c r="J115" i="9"/>
  <c r="C117" i="9"/>
  <c r="J83" i="9"/>
  <c r="J86" i="9"/>
  <c r="J102" i="9"/>
  <c r="J108" i="9"/>
  <c r="I43" i="9"/>
  <c r="H43" i="9"/>
  <c r="H44" i="9"/>
  <c r="J39" i="9"/>
  <c r="J103" i="9"/>
  <c r="J62" i="9"/>
  <c r="J59" i="9"/>
  <c r="J79" i="9"/>
  <c r="J116" i="9"/>
  <c r="J64" i="9"/>
  <c r="J71" i="9"/>
  <c r="J61" i="9"/>
  <c r="J88" i="9"/>
  <c r="J66" i="9"/>
  <c r="P41" i="9" l="1"/>
  <c r="R41" i="9"/>
  <c r="L12" i="9"/>
  <c r="N41" i="9"/>
  <c r="T41" i="9"/>
  <c r="G57" i="9"/>
  <c r="G68" i="9"/>
  <c r="G76" i="9"/>
  <c r="G82" i="9"/>
  <c r="G54" i="9"/>
  <c r="G62" i="9"/>
  <c r="G53" i="9"/>
  <c r="G77" i="9"/>
  <c r="G95" i="9"/>
  <c r="G104" i="9"/>
  <c r="G109" i="9"/>
  <c r="G74" i="9"/>
  <c r="G80" i="9"/>
  <c r="G93" i="9"/>
  <c r="G78" i="9"/>
  <c r="G90" i="9"/>
  <c r="G72" i="9"/>
  <c r="G64" i="9"/>
  <c r="G83" i="9"/>
  <c r="G69" i="9"/>
  <c r="G112" i="9"/>
  <c r="G106" i="9"/>
  <c r="G75" i="9"/>
  <c r="G111" i="9"/>
  <c r="G101" i="9"/>
  <c r="G61" i="9"/>
  <c r="G107" i="9"/>
  <c r="G102" i="9"/>
  <c r="G94" i="9"/>
  <c r="G66" i="9"/>
  <c r="G116" i="9"/>
  <c r="G113" i="9"/>
  <c r="G60" i="9"/>
  <c r="G70" i="9"/>
  <c r="G63" i="9"/>
  <c r="G81" i="9"/>
  <c r="G71" i="9"/>
  <c r="G73" i="9"/>
  <c r="G87" i="9"/>
  <c r="G103" i="9"/>
  <c r="G92" i="9"/>
  <c r="G65" i="9"/>
  <c r="G55" i="9"/>
  <c r="G97" i="9"/>
  <c r="G85" i="9"/>
  <c r="G89" i="9"/>
  <c r="G100" i="9"/>
  <c r="G115" i="9"/>
  <c r="G108" i="9"/>
  <c r="G91" i="9"/>
  <c r="G59" i="9"/>
  <c r="G79" i="9"/>
  <c r="G99" i="9"/>
  <c r="G58" i="9"/>
  <c r="G86" i="9"/>
  <c r="G114" i="9"/>
  <c r="G105" i="9"/>
  <c r="G110" i="9"/>
  <c r="G98" i="9"/>
  <c r="G84" i="9"/>
  <c r="G96" i="9"/>
  <c r="G56" i="9"/>
  <c r="G67" i="9"/>
  <c r="G88" i="9"/>
  <c r="F39" i="9"/>
  <c r="C39" i="9"/>
  <c r="N46" i="9"/>
  <c r="P46" i="9"/>
  <c r="T46" i="9"/>
  <c r="G44" i="9" s="1"/>
  <c r="L14" i="9"/>
  <c r="R46" i="9"/>
  <c r="C44" i="9"/>
  <c r="G39" i="9"/>
  <c r="H41" i="9"/>
  <c r="H40" i="9"/>
  <c r="F38" i="9"/>
  <c r="E38" i="9"/>
  <c r="E40" i="9" s="1"/>
  <c r="C38" i="9"/>
  <c r="C40" i="9" s="1"/>
  <c r="D38" i="9"/>
  <c r="E39" i="9"/>
  <c r="E41" i="9" s="1"/>
  <c r="F44" i="9"/>
  <c r="E44" i="9"/>
  <c r="E46" i="9" s="1"/>
  <c r="F43" i="9"/>
  <c r="H46" i="9"/>
  <c r="H45" i="9"/>
  <c r="D39" i="9"/>
  <c r="D41" i="9" s="1"/>
  <c r="E43" i="9"/>
  <c r="C43" i="9"/>
  <c r="C45" i="9" s="1"/>
  <c r="D43" i="9"/>
  <c r="D44" i="9"/>
  <c r="D46" i="9" s="1"/>
  <c r="J117" i="9"/>
  <c r="E45" i="9" l="1"/>
  <c r="D45" i="9"/>
  <c r="G43" i="9"/>
  <c r="F45" i="9"/>
  <c r="F46" i="9"/>
  <c r="D40" i="9"/>
  <c r="C41" i="9"/>
  <c r="I39" i="9"/>
  <c r="G38" i="9"/>
  <c r="F40" i="9"/>
  <c r="F41" i="9"/>
  <c r="C46" i="9"/>
  <c r="I44" i="9"/>
  <c r="G45" i="9" l="1"/>
  <c r="G46" i="9"/>
  <c r="I46" i="9" s="1"/>
  <c r="G40" i="9"/>
  <c r="G41" i="9"/>
  <c r="I41" i="9" s="1"/>
  <c r="K41" i="9" l="1"/>
  <c r="G52" i="9" s="1"/>
  <c r="I40" i="9"/>
  <c r="K40" i="9" s="1"/>
  <c r="E11" i="9"/>
  <c r="D11" i="9" s="1"/>
  <c r="K46" i="9"/>
  <c r="J41" i="9" s="1"/>
  <c r="I45" i="9"/>
  <c r="K45" i="9" s="1"/>
  <c r="J40" i="9" s="1"/>
  <c r="E10" i="9" l="1"/>
  <c r="D10" i="9" s="1"/>
  <c r="E13" i="9"/>
  <c r="D13" i="9" s="1"/>
  <c r="E14" i="9"/>
  <c r="D14" i="9" s="1"/>
  <c r="E12" i="9"/>
  <c r="D12"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<sst xmlns="http://schemas.openxmlformats.org/spreadsheetml/2006/main" count="3741" uniqueCount="1588">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</sst>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967F4D76-9822-43CC-8723-142458C3F0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7A0A4D69-63CB-4F06-88FD-73075BBE6FB2}"/>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CE2B0F85-6CFB-4423-BE3C-94D27444F074}"/>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95B98FB1-EF39-4725-AC70-B161339962E4}"/>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C6AA5824-EC8D-4C0A-BF22-06664A89EE99}"/>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08B89741-056B-41F2-9574-E7052262AD33}"/>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31940668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8:H2883 D2884:D2911">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43890</v>
      </c>
      <c r="D1" s="41"/>
      <c r="G1" s="43">
        <v>43861</v>
      </c>
    </row>
    <row r="2" spans="1:7" ht="13.8" x14ac:dyDescent="0.25">
      <c r="A2" s="44"/>
      <c r="B2" s="44"/>
      <c r="G2" s="43">
        <v>43890</v>
      </c>
    </row>
    <row r="3" spans="1:7" ht="13.8" x14ac:dyDescent="0.25">
      <c r="A3" s="46" t="s">
        <v>879</v>
      </c>
      <c r="B3" s="338" t="str">
        <f>INDEX(Adr!B:B,Doklady!B102+1)</f>
        <v>Slovenská asociácia korfbalu</v>
      </c>
      <c r="C3" s="338"/>
      <c r="D3" s="338"/>
      <c r="G3" s="43">
        <v>43921</v>
      </c>
    </row>
    <row r="4" spans="1:7" ht="13.8" x14ac:dyDescent="0.25">
      <c r="A4" s="46" t="s">
        <v>552</v>
      </c>
      <c r="B4" s="45" t="str">
        <f>RIGHT("0000"&amp;INDEX(Adr!A:A,Doklady!B102+1),8)</f>
        <v>31940668</v>
      </c>
      <c r="G4" s="43">
        <v>43951</v>
      </c>
    </row>
    <row r="5" spans="1:7" ht="13.8" x14ac:dyDescent="0.25">
      <c r="A5" s="46" t="s">
        <v>553</v>
      </c>
      <c r="B5" s="45" t="str">
        <f>INDEX(Adr!D:D,Doklady!B102+1)&amp;", "&amp;INDEX(Adr!E:E,Doklady!B102+1)</f>
        <v>Makovického 6/2, Prievidza</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v>7500</v>
      </c>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7500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0" zoomScaleNormal="100" workbookViewId="0">
      <selection activeCell="H128" sqref="H128"/>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2689.7</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0.8"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t="s">
        <v>1558</v>
      </c>
      <c r="D107" s="23">
        <v>43861</v>
      </c>
      <c r="E107" s="20" t="s">
        <v>1559</v>
      </c>
      <c r="F107" s="20"/>
      <c r="G107" s="20" t="s">
        <v>1583</v>
      </c>
      <c r="H107" s="21">
        <v>1</v>
      </c>
      <c r="I107" s="116">
        <v>4</v>
      </c>
      <c r="J107" s="135"/>
    </row>
    <row r="108" spans="1:24" ht="13.2" x14ac:dyDescent="0.25">
      <c r="A108" s="20" t="s">
        <v>1557</v>
      </c>
      <c r="B108" s="20" t="s">
        <v>1558</v>
      </c>
      <c r="C108" s="20" t="s">
        <v>1558</v>
      </c>
      <c r="D108" s="23">
        <v>43861</v>
      </c>
      <c r="E108" s="20" t="s">
        <v>1560</v>
      </c>
      <c r="F108" s="20"/>
      <c r="G108" s="20" t="s">
        <v>1583</v>
      </c>
      <c r="H108" s="21">
        <v>0.1</v>
      </c>
      <c r="I108" s="116">
        <v>4</v>
      </c>
      <c r="J108" s="135"/>
    </row>
    <row r="109" spans="1:24" ht="13.2" x14ac:dyDescent="0.25">
      <c r="A109" s="20" t="s">
        <v>1557</v>
      </c>
      <c r="B109" s="20" t="s">
        <v>1558</v>
      </c>
      <c r="C109" s="20" t="s">
        <v>1558</v>
      </c>
      <c r="D109" s="23">
        <v>43861</v>
      </c>
      <c r="E109" s="20" t="s">
        <v>1561</v>
      </c>
      <c r="F109" s="20"/>
      <c r="G109" s="20" t="s">
        <v>1583</v>
      </c>
      <c r="H109" s="21">
        <v>0.1</v>
      </c>
      <c r="I109" s="116">
        <v>4</v>
      </c>
      <c r="J109" s="135"/>
    </row>
    <row r="110" spans="1:24" ht="13.2" x14ac:dyDescent="0.25">
      <c r="A110" s="20" t="s">
        <v>1557</v>
      </c>
      <c r="B110" s="20" t="s">
        <v>1558</v>
      </c>
      <c r="C110" s="20" t="s">
        <v>1558</v>
      </c>
      <c r="D110" s="23">
        <v>43861</v>
      </c>
      <c r="E110" s="20" t="s">
        <v>1562</v>
      </c>
      <c r="F110" s="20"/>
      <c r="G110" s="20" t="s">
        <v>1583</v>
      </c>
      <c r="H110" s="21">
        <v>5.9</v>
      </c>
      <c r="I110" s="116">
        <v>4</v>
      </c>
      <c r="J110" s="135"/>
    </row>
    <row r="111" spans="1:24" ht="13.2" x14ac:dyDescent="0.25">
      <c r="A111" s="20" t="s">
        <v>1557</v>
      </c>
      <c r="B111" s="20" t="s">
        <v>1558</v>
      </c>
      <c r="C111" s="20" t="s">
        <v>1558</v>
      </c>
      <c r="D111" s="23">
        <v>43861</v>
      </c>
      <c r="E111" s="20" t="s">
        <v>1563</v>
      </c>
      <c r="F111" s="20"/>
      <c r="G111" s="20" t="s">
        <v>1583</v>
      </c>
      <c r="H111" s="21">
        <v>2.5</v>
      </c>
      <c r="I111" s="116">
        <v>4</v>
      </c>
      <c r="J111" s="135"/>
    </row>
    <row r="112" spans="1:24" ht="13.2" x14ac:dyDescent="0.25">
      <c r="A112" s="20" t="s">
        <v>1557</v>
      </c>
      <c r="B112" s="20" t="s">
        <v>1564</v>
      </c>
      <c r="C112" s="20" t="s">
        <v>1564</v>
      </c>
      <c r="D112" s="23">
        <v>43864</v>
      </c>
      <c r="E112" s="20" t="s">
        <v>1565</v>
      </c>
      <c r="F112" s="20"/>
      <c r="G112" s="20" t="s">
        <v>1566</v>
      </c>
      <c r="H112" s="21">
        <v>600</v>
      </c>
      <c r="I112" s="116">
        <v>2</v>
      </c>
      <c r="J112" s="135"/>
    </row>
    <row r="113" spans="1:10" ht="20.399999999999999" x14ac:dyDescent="0.25">
      <c r="A113" s="20" t="s">
        <v>1557</v>
      </c>
      <c r="B113" s="20" t="s">
        <v>1564</v>
      </c>
      <c r="C113" s="20" t="s">
        <v>1564</v>
      </c>
      <c r="D113" s="23">
        <v>43864</v>
      </c>
      <c r="E113" s="20" t="s">
        <v>1567</v>
      </c>
      <c r="F113" s="20"/>
      <c r="G113" s="20" t="s">
        <v>1568</v>
      </c>
      <c r="H113" s="21">
        <v>462.5</v>
      </c>
      <c r="I113" s="116">
        <v>1</v>
      </c>
      <c r="J113" s="135"/>
    </row>
    <row r="114" spans="1:10" ht="13.2" x14ac:dyDescent="0.25">
      <c r="A114" s="20" t="s">
        <v>1557</v>
      </c>
      <c r="B114" s="20" t="s">
        <v>1564</v>
      </c>
      <c r="C114" s="20" t="s">
        <v>1564</v>
      </c>
      <c r="D114" s="23">
        <v>43864</v>
      </c>
      <c r="E114" s="20" t="s">
        <v>1569</v>
      </c>
      <c r="F114" s="20"/>
      <c r="G114" s="20" t="s">
        <v>1570</v>
      </c>
      <c r="H114" s="21">
        <v>200</v>
      </c>
      <c r="I114" s="116">
        <v>2</v>
      </c>
      <c r="J114" s="135"/>
    </row>
    <row r="115" spans="1:10" ht="13.2" x14ac:dyDescent="0.25">
      <c r="A115" s="20" t="s">
        <v>1557</v>
      </c>
      <c r="B115" s="20" t="s">
        <v>1571</v>
      </c>
      <c r="C115" s="20" t="s">
        <v>1571</v>
      </c>
      <c r="D115" s="23">
        <v>43864</v>
      </c>
      <c r="E115" s="20" t="s">
        <v>1572</v>
      </c>
      <c r="F115" s="20"/>
      <c r="G115" s="20" t="s">
        <v>1573</v>
      </c>
      <c r="H115" s="21">
        <v>160</v>
      </c>
      <c r="I115" s="116">
        <v>2</v>
      </c>
      <c r="J115" s="135"/>
    </row>
    <row r="116" spans="1:10" ht="13.2" x14ac:dyDescent="0.25">
      <c r="A116" s="20" t="s">
        <v>1557</v>
      </c>
      <c r="B116" s="20" t="s">
        <v>1574</v>
      </c>
      <c r="C116" s="20" t="s">
        <v>1574</v>
      </c>
      <c r="D116" s="23">
        <v>43869</v>
      </c>
      <c r="E116" s="20" t="s">
        <v>1575</v>
      </c>
      <c r="F116" s="20"/>
      <c r="G116" s="20" t="s">
        <v>1573</v>
      </c>
      <c r="H116" s="21">
        <v>160</v>
      </c>
      <c r="I116" s="116">
        <v>2</v>
      </c>
      <c r="J116" s="135"/>
    </row>
    <row r="117" spans="1:10" ht="13.2" x14ac:dyDescent="0.25">
      <c r="A117" s="20" t="s">
        <v>1557</v>
      </c>
      <c r="B117" s="20" t="s">
        <v>1564</v>
      </c>
      <c r="C117" s="20" t="s">
        <v>1564</v>
      </c>
      <c r="D117" s="23">
        <v>43876</v>
      </c>
      <c r="E117" s="20" t="s">
        <v>1576</v>
      </c>
      <c r="F117" s="20"/>
      <c r="G117" s="20" t="s">
        <v>1577</v>
      </c>
      <c r="H117" s="21">
        <v>760</v>
      </c>
      <c r="I117" s="116">
        <v>4</v>
      </c>
      <c r="J117" s="135"/>
    </row>
    <row r="118" spans="1:10" ht="13.2" x14ac:dyDescent="0.25">
      <c r="A118" s="20" t="s">
        <v>1557</v>
      </c>
      <c r="B118" s="20" t="s">
        <v>1564</v>
      </c>
      <c r="C118" s="20" t="s">
        <v>1564</v>
      </c>
      <c r="D118" s="23">
        <v>43887</v>
      </c>
      <c r="E118" s="20" t="s">
        <v>1578</v>
      </c>
      <c r="F118" s="20"/>
      <c r="G118" s="20" t="s">
        <v>1579</v>
      </c>
      <c r="H118" s="21">
        <v>135</v>
      </c>
      <c r="I118" s="116">
        <v>1</v>
      </c>
      <c r="J118" s="135"/>
    </row>
    <row r="119" spans="1:10" ht="13.2" x14ac:dyDescent="0.25">
      <c r="A119" s="20" t="s">
        <v>1557</v>
      </c>
      <c r="B119" s="20" t="s">
        <v>1580</v>
      </c>
      <c r="C119" s="20" t="s">
        <v>1580</v>
      </c>
      <c r="D119" s="23">
        <v>43889</v>
      </c>
      <c r="E119" s="20" t="s">
        <v>1581</v>
      </c>
      <c r="F119" s="20"/>
      <c r="G119" s="20" t="s">
        <v>1573</v>
      </c>
      <c r="H119" s="21">
        <v>160</v>
      </c>
      <c r="I119" s="116">
        <v>2</v>
      </c>
      <c r="J119" s="135"/>
    </row>
    <row r="120" spans="1:10" ht="13.2" x14ac:dyDescent="0.25">
      <c r="A120" s="20" t="s">
        <v>1557</v>
      </c>
      <c r="B120" s="20" t="s">
        <v>1564</v>
      </c>
      <c r="C120" s="20" t="s">
        <v>1582</v>
      </c>
      <c r="D120" s="23">
        <v>43889</v>
      </c>
      <c r="E120" s="20" t="s">
        <v>1559</v>
      </c>
      <c r="F120" s="20"/>
      <c r="G120" s="20" t="s">
        <v>1583</v>
      </c>
      <c r="H120" s="21">
        <v>1</v>
      </c>
      <c r="I120" s="116">
        <v>4</v>
      </c>
      <c r="J120" s="135"/>
    </row>
    <row r="121" spans="1:10" ht="13.2" x14ac:dyDescent="0.25">
      <c r="A121" s="20" t="s">
        <v>1557</v>
      </c>
      <c r="B121" s="20" t="s">
        <v>1564</v>
      </c>
      <c r="C121" s="20" t="s">
        <v>1564</v>
      </c>
      <c r="D121" s="23">
        <v>43889</v>
      </c>
      <c r="E121" s="20" t="s">
        <v>1562</v>
      </c>
      <c r="F121" s="20"/>
      <c r="G121" s="20" t="s">
        <v>1583</v>
      </c>
      <c r="H121" s="21">
        <v>5.9</v>
      </c>
      <c r="I121" s="116">
        <v>4</v>
      </c>
      <c r="J121" s="135"/>
    </row>
    <row r="122" spans="1:10" ht="13.2" x14ac:dyDescent="0.25">
      <c r="A122" s="20" t="s">
        <v>1557</v>
      </c>
      <c r="B122" s="20" t="s">
        <v>1564</v>
      </c>
      <c r="C122" s="20" t="s">
        <v>1564</v>
      </c>
      <c r="D122" s="23">
        <v>43889</v>
      </c>
      <c r="E122" s="20" t="s">
        <v>1563</v>
      </c>
      <c r="F122" s="20"/>
      <c r="G122" s="20" t="s">
        <v>1583</v>
      </c>
      <c r="H122" s="21">
        <v>2.5</v>
      </c>
      <c r="I122" s="116">
        <v>4</v>
      </c>
      <c r="J122" s="135"/>
    </row>
    <row r="123" spans="1:10" ht="13.2" x14ac:dyDescent="0.25">
      <c r="A123" s="20" t="s">
        <v>1557</v>
      </c>
      <c r="B123" s="20" t="s">
        <v>1584</v>
      </c>
      <c r="C123" s="20" t="s">
        <v>1584</v>
      </c>
      <c r="D123" s="23">
        <v>43892</v>
      </c>
      <c r="E123" s="20" t="s">
        <v>1585</v>
      </c>
      <c r="F123" s="20"/>
      <c r="G123" s="20" t="s">
        <v>1586</v>
      </c>
      <c r="H123" s="21">
        <v>26</v>
      </c>
      <c r="I123" s="116">
        <v>4</v>
      </c>
      <c r="J123" s="135"/>
    </row>
    <row r="124" spans="1:10" ht="13.2" x14ac:dyDescent="0.25">
      <c r="A124" s="20" t="s">
        <v>1557</v>
      </c>
      <c r="B124" s="20" t="s">
        <v>1584</v>
      </c>
      <c r="C124" s="20" t="s">
        <v>1584</v>
      </c>
      <c r="D124" s="23">
        <v>43921</v>
      </c>
      <c r="E124" s="20" t="s">
        <v>1587</v>
      </c>
      <c r="F124" s="20"/>
      <c r="G124" s="20" t="s">
        <v>1583</v>
      </c>
      <c r="H124" s="21">
        <v>0.1</v>
      </c>
      <c r="I124" s="116">
        <v>4</v>
      </c>
      <c r="J124" s="135"/>
    </row>
    <row r="125" spans="1:10" ht="13.2" x14ac:dyDescent="0.25">
      <c r="A125" s="20" t="s">
        <v>1557</v>
      </c>
      <c r="B125" s="20" t="s">
        <v>1584</v>
      </c>
      <c r="C125" s="20" t="s">
        <v>1584</v>
      </c>
      <c r="D125" s="23">
        <v>43921</v>
      </c>
      <c r="E125" s="20" t="s">
        <v>1587</v>
      </c>
      <c r="F125" s="20"/>
      <c r="G125" s="20" t="s">
        <v>1583</v>
      </c>
      <c r="H125" s="21">
        <v>0.2</v>
      </c>
      <c r="I125" s="116">
        <v>4</v>
      </c>
      <c r="J125" s="135"/>
    </row>
    <row r="126" spans="1:10" ht="13.2" x14ac:dyDescent="0.25">
      <c r="A126" s="20" t="s">
        <v>1557</v>
      </c>
      <c r="B126" s="20" t="s">
        <v>1584</v>
      </c>
      <c r="C126" s="20" t="s">
        <v>1584</v>
      </c>
      <c r="D126" s="23">
        <v>43921</v>
      </c>
      <c r="E126" s="20" t="s">
        <v>1587</v>
      </c>
      <c r="F126" s="20"/>
      <c r="G126" s="20" t="s">
        <v>1583</v>
      </c>
      <c r="H126" s="21">
        <v>1</v>
      </c>
      <c r="I126" s="116">
        <v>4</v>
      </c>
      <c r="J126" s="135"/>
    </row>
    <row r="127" spans="1:10" ht="13.2" x14ac:dyDescent="0.25">
      <c r="A127" s="20" t="s">
        <v>1557</v>
      </c>
      <c r="B127" s="20" t="s">
        <v>1584</v>
      </c>
      <c r="C127" s="20" t="s">
        <v>1584</v>
      </c>
      <c r="D127" s="23">
        <v>43921</v>
      </c>
      <c r="E127" s="20" t="s">
        <v>1587</v>
      </c>
      <c r="F127" s="20"/>
      <c r="G127" s="20" t="s">
        <v>1583</v>
      </c>
      <c r="H127" s="21">
        <v>5.9</v>
      </c>
      <c r="I127" s="116">
        <v>4</v>
      </c>
      <c r="J127" s="135"/>
    </row>
    <row r="128" spans="1:10" ht="13.2" x14ac:dyDescent="0.25">
      <c r="A128" s="20"/>
      <c r="B128" s="20"/>
      <c r="C128" s="20"/>
      <c r="D128" s="23"/>
      <c r="E128" s="20"/>
      <c r="F128" s="20"/>
      <c r="G128" s="20"/>
      <c r="H128" s="21"/>
      <c r="I128" s="116"/>
      <c r="J128" s="135"/>
    </row>
    <row r="129" spans="1:10" ht="13.2" x14ac:dyDescent="0.25">
      <c r="A129" s="20"/>
      <c r="B129" s="20"/>
      <c r="C129" s="20"/>
      <c r="D129" s="23"/>
      <c r="E129" s="20"/>
      <c r="F129" s="20"/>
      <c r="G129" s="20"/>
      <c r="H129" s="21"/>
      <c r="I129" s="116"/>
      <c r="J129" s="135"/>
    </row>
    <row r="130" spans="1:10" ht="13.2" x14ac:dyDescent="0.25">
      <c r="A130" s="20"/>
      <c r="B130" s="20"/>
      <c r="C130" s="20"/>
      <c r="D130" s="23"/>
      <c r="E130" s="20"/>
      <c r="F130" s="20"/>
      <c r="G130" s="20"/>
      <c r="H130" s="21"/>
      <c r="I130" s="116"/>
      <c r="J130" s="135"/>
    </row>
    <row r="131" spans="1:10" ht="13.2" x14ac:dyDescent="0.25">
      <c r="A131" s="20"/>
      <c r="B131" s="20"/>
      <c r="C131" s="20"/>
      <c r="D131" s="23"/>
      <c r="E131" s="20"/>
      <c r="F131" s="20"/>
      <c r="G131" s="20"/>
      <c r="H131" s="21"/>
      <c r="I131" s="116"/>
      <c r="J131" s="135"/>
    </row>
    <row r="132" spans="1:10" ht="13.2" x14ac:dyDescent="0.25">
      <c r="A132" s="20"/>
      <c r="B132" s="20"/>
      <c r="C132" s="20"/>
      <c r="D132" s="23"/>
      <c r="E132" s="20"/>
      <c r="F132" s="20"/>
      <c r="G132" s="20"/>
      <c r="H132" s="21"/>
      <c r="I132" s="116"/>
      <c r="J132" s="135"/>
    </row>
    <row r="133" spans="1:10" ht="13.2" x14ac:dyDescent="0.25">
      <c r="A133" s="20"/>
      <c r="B133" s="20"/>
      <c r="C133" s="20"/>
      <c r="D133" s="23"/>
      <c r="E133" s="20"/>
      <c r="F133" s="20"/>
      <c r="G133" s="20"/>
      <c r="H133" s="21"/>
      <c r="I133" s="116"/>
      <c r="J133" s="135"/>
    </row>
    <row r="134" spans="1:10" ht="13.2" x14ac:dyDescent="0.25">
      <c r="A134" s="20"/>
      <c r="B134" s="20"/>
      <c r="C134" s="20"/>
      <c r="D134" s="23"/>
      <c r="E134" s="20"/>
      <c r="F134" s="20"/>
      <c r="G134" s="20"/>
      <c r="H134" s="21"/>
      <c r="I134" s="116"/>
      <c r="J134" s="135"/>
    </row>
    <row r="135" spans="1:10" ht="13.2" x14ac:dyDescent="0.25">
      <c r="A135" s="20"/>
      <c r="B135" s="20"/>
      <c r="C135" s="20"/>
      <c r="D135" s="23"/>
      <c r="E135" s="20"/>
      <c r="F135" s="20"/>
      <c r="G135" s="20"/>
      <c r="H135" s="21"/>
      <c r="I135" s="116"/>
      <c r="J135" s="135"/>
    </row>
    <row r="136" spans="1:10" ht="13.2" x14ac:dyDescent="0.25">
      <c r="A136" s="20"/>
      <c r="B136" s="20"/>
      <c r="C136" s="20"/>
      <c r="D136" s="23"/>
      <c r="E136" s="20"/>
      <c r="F136" s="20"/>
      <c r="G136" s="20"/>
      <c r="H136" s="21"/>
      <c r="I136" s="116"/>
      <c r="J136" s="135"/>
    </row>
    <row r="137" spans="1:10" ht="13.2" x14ac:dyDescent="0.25">
      <c r="A137" s="20"/>
      <c r="B137" s="20"/>
      <c r="C137" s="20"/>
      <c r="D137" s="23"/>
      <c r="E137" s="20"/>
      <c r="F137" s="20"/>
      <c r="G137" s="20"/>
      <c r="H137" s="21"/>
      <c r="I137" s="116"/>
      <c r="J137" s="135"/>
    </row>
    <row r="138" spans="1:10" ht="13.2" x14ac:dyDescent="0.25">
      <c r="A138" s="20"/>
      <c r="B138" s="20"/>
      <c r="C138" s="20"/>
      <c r="D138" s="23"/>
      <c r="E138" s="20"/>
      <c r="F138" s="20"/>
      <c r="G138" s="20"/>
      <c r="H138" s="21"/>
      <c r="I138" s="116"/>
      <c r="J138" s="135"/>
    </row>
    <row r="139" spans="1:10" ht="13.2" x14ac:dyDescent="0.25">
      <c r="A139" s="20"/>
      <c r="B139" s="20"/>
      <c r="C139" s="20"/>
      <c r="D139" s="23"/>
      <c r="E139" s="20"/>
      <c r="F139" s="20"/>
      <c r="G139" s="20"/>
      <c r="H139" s="21"/>
      <c r="I139" s="116"/>
      <c r="J139" s="135"/>
    </row>
    <row r="140" spans="1:10" ht="13.2" x14ac:dyDescent="0.25">
      <c r="A140" s="20"/>
      <c r="B140" s="20"/>
      <c r="C140" s="20"/>
      <c r="D140" s="23"/>
      <c r="E140" s="20"/>
      <c r="F140" s="20"/>
      <c r="G140" s="20"/>
      <c r="H140" s="21"/>
      <c r="I140" s="116"/>
      <c r="J140" s="135"/>
    </row>
    <row r="141" spans="1:10" ht="13.2" x14ac:dyDescent="0.25">
      <c r="A141" s="20"/>
      <c r="B141" s="20"/>
      <c r="C141" s="20"/>
      <c r="D141" s="23"/>
      <c r="E141" s="20"/>
      <c r="F141" s="20"/>
      <c r="G141" s="20"/>
      <c r="H141" s="21"/>
      <c r="I141" s="116"/>
      <c r="J141" s="135"/>
    </row>
    <row r="142" spans="1:10" ht="13.2" x14ac:dyDescent="0.25">
      <c r="A142" s="20"/>
      <c r="B142" s="20"/>
      <c r="C142" s="20"/>
      <c r="D142" s="23"/>
      <c r="E142" s="20"/>
      <c r="F142" s="20"/>
      <c r="G142" s="20"/>
      <c r="H142" s="21"/>
      <c r="I142" s="116"/>
      <c r="J142" s="135"/>
    </row>
    <row r="143" spans="1:10" ht="13.2" x14ac:dyDescent="0.25">
      <c r="A143" s="20"/>
      <c r="B143" s="20"/>
      <c r="C143" s="20"/>
      <c r="D143" s="23"/>
      <c r="E143" s="20"/>
      <c r="F143" s="20"/>
      <c r="G143" s="20"/>
      <c r="H143" s="21"/>
      <c r="I143" s="116"/>
      <c r="J143" s="135"/>
    </row>
    <row r="144" spans="1:10" ht="13.2" x14ac:dyDescent="0.25">
      <c r="A144" s="20"/>
      <c r="B144" s="20"/>
      <c r="C144" s="20"/>
      <c r="D144" s="23"/>
      <c r="E144" s="20"/>
      <c r="F144" s="20"/>
      <c r="G144" s="20"/>
      <c r="H144" s="21"/>
      <c r="I144" s="116"/>
      <c r="J144" s="135"/>
    </row>
    <row r="145" spans="1:10" ht="13.2" x14ac:dyDescent="0.25">
      <c r="A145" s="20"/>
      <c r="B145" s="20"/>
      <c r="C145" s="20"/>
      <c r="D145" s="23"/>
      <c r="E145" s="20"/>
      <c r="F145" s="20"/>
      <c r="G145" s="20"/>
      <c r="H145" s="21"/>
      <c r="I145" s="116"/>
      <c r="J145" s="135"/>
    </row>
    <row r="146" spans="1:10" ht="13.2" x14ac:dyDescent="0.25">
      <c r="A146" s="20"/>
      <c r="B146" s="20"/>
      <c r="C146" s="20"/>
      <c r="D146" s="23"/>
      <c r="E146" s="20"/>
      <c r="F146" s="20"/>
      <c r="G146" s="20"/>
      <c r="H146" s="21"/>
      <c r="I146" s="116"/>
      <c r="J146" s="135"/>
    </row>
    <row r="147" spans="1:10" ht="13.2" x14ac:dyDescent="0.25">
      <c r="A147" s="20"/>
      <c r="B147" s="20"/>
      <c r="C147" s="20"/>
      <c r="D147" s="23"/>
      <c r="E147" s="20"/>
      <c r="F147" s="20"/>
      <c r="G147" s="20"/>
      <c r="H147" s="21"/>
      <c r="I147" s="116"/>
      <c r="J147" s="135"/>
    </row>
    <row r="148" spans="1:10" ht="13.2" x14ac:dyDescent="0.25">
      <c r="A148" s="20"/>
      <c r="B148" s="20"/>
      <c r="C148" s="20"/>
      <c r="D148" s="23"/>
      <c r="E148" s="20"/>
      <c r="F148" s="20"/>
      <c r="G148" s="20"/>
      <c r="H148" s="21"/>
      <c r="I148" s="116"/>
      <c r="J148" s="135"/>
    </row>
    <row r="149" spans="1:10" ht="13.2" x14ac:dyDescent="0.25">
      <c r="A149" s="20"/>
      <c r="B149" s="20"/>
      <c r="C149" s="20"/>
      <c r="D149" s="23"/>
      <c r="E149" s="20"/>
      <c r="F149" s="20"/>
      <c r="G149" s="20"/>
      <c r="H149" s="21"/>
      <c r="I149" s="116"/>
      <c r="J149" s="135"/>
    </row>
    <row r="150" spans="1:10" ht="13.2" x14ac:dyDescent="0.25">
      <c r="A150" s="20"/>
      <c r="B150" s="20"/>
      <c r="C150" s="20"/>
      <c r="D150" s="23"/>
      <c r="E150" s="20"/>
      <c r="F150" s="20"/>
      <c r="G150" s="20"/>
      <c r="H150" s="21"/>
      <c r="I150" s="116"/>
      <c r="J150" s="135"/>
    </row>
    <row r="151" spans="1:10" ht="13.2" x14ac:dyDescent="0.25">
      <c r="A151" s="20"/>
      <c r="B151" s="20"/>
      <c r="C151" s="20"/>
      <c r="D151" s="23"/>
      <c r="E151" s="20"/>
      <c r="F151" s="20"/>
      <c r="G151" s="20"/>
      <c r="H151" s="21"/>
      <c r="I151" s="116"/>
      <c r="J151" s="135"/>
    </row>
    <row r="152" spans="1:10" ht="13.2" x14ac:dyDescent="0.25">
      <c r="A152" s="20"/>
      <c r="B152" s="20"/>
      <c r="C152" s="20"/>
      <c r="D152" s="23"/>
      <c r="E152" s="20"/>
      <c r="F152" s="20"/>
      <c r="G152" s="20"/>
      <c r="H152" s="21"/>
      <c r="I152" s="116"/>
      <c r="J152" s="135"/>
    </row>
    <row r="153" spans="1:10" ht="13.2" x14ac:dyDescent="0.25">
      <c r="A153" s="20"/>
      <c r="B153" s="20"/>
      <c r="C153" s="20"/>
      <c r="D153" s="23"/>
      <c r="E153" s="20"/>
      <c r="F153" s="20"/>
      <c r="G153" s="20"/>
      <c r="H153" s="21"/>
      <c r="I153" s="116"/>
      <c r="J153" s="135"/>
    </row>
    <row r="154" spans="1:10" ht="13.2" x14ac:dyDescent="0.25">
      <c r="A154" s="20"/>
      <c r="B154" s="20"/>
      <c r="C154" s="20"/>
      <c r="D154" s="23"/>
      <c r="E154" s="20"/>
      <c r="F154" s="20"/>
      <c r="G154" s="20"/>
      <c r="H154" s="21"/>
      <c r="I154" s="116"/>
      <c r="J154" s="135"/>
    </row>
    <row r="155" spans="1:10" ht="13.2" x14ac:dyDescent="0.25">
      <c r="A155" s="20"/>
      <c r="B155" s="20"/>
      <c r="C155" s="20"/>
      <c r="D155" s="23"/>
      <c r="E155" s="20"/>
      <c r="F155" s="20"/>
      <c r="G155" s="20"/>
      <c r="H155" s="21"/>
      <c r="I155" s="116"/>
      <c r="J155" s="135"/>
    </row>
    <row r="156" spans="1:10" ht="13.2" x14ac:dyDescent="0.25">
      <c r="A156" s="20"/>
      <c r="B156" s="20"/>
      <c r="C156" s="20"/>
      <c r="D156" s="23"/>
      <c r="E156" s="20"/>
      <c r="F156" s="20"/>
      <c r="G156" s="20"/>
      <c r="H156" s="21"/>
      <c r="I156" s="116"/>
      <c r="J156" s="135"/>
    </row>
    <row r="157" spans="1:10" ht="13.2" x14ac:dyDescent="0.25">
      <c r="A157" s="20"/>
      <c r="B157" s="20"/>
      <c r="C157" s="20"/>
      <c r="D157" s="23"/>
      <c r="E157" s="20"/>
      <c r="F157" s="20"/>
      <c r="G157" s="20"/>
      <c r="H157" s="21"/>
      <c r="I157" s="116"/>
      <c r="J157" s="135"/>
    </row>
    <row r="158" spans="1:10" ht="13.2" x14ac:dyDescent="0.25">
      <c r="A158" s="20"/>
      <c r="B158" s="20"/>
      <c r="C158" s="20"/>
      <c r="D158" s="23"/>
      <c r="E158" s="20"/>
      <c r="F158" s="20"/>
      <c r="G158" s="20"/>
      <c r="H158" s="21"/>
      <c r="I158" s="116"/>
      <c r="J158" s="135"/>
    </row>
    <row r="159" spans="1:10" ht="13.2" x14ac:dyDescent="0.25">
      <c r="A159" s="20"/>
      <c r="B159" s="20"/>
      <c r="C159" s="20"/>
      <c r="D159" s="23"/>
      <c r="E159" s="20"/>
      <c r="F159" s="20"/>
      <c r="G159" s="20"/>
      <c r="H159" s="21"/>
      <c r="I159" s="116"/>
      <c r="J159" s="135"/>
    </row>
    <row r="160" spans="1:10" ht="13.2" x14ac:dyDescent="0.25">
      <c r="A160" s="20"/>
      <c r="B160" s="20"/>
      <c r="C160" s="20"/>
      <c r="D160" s="23"/>
      <c r="E160" s="20"/>
      <c r="F160" s="20"/>
      <c r="G160" s="20"/>
      <c r="H160" s="21"/>
      <c r="I160" s="116"/>
      <c r="J160" s="135"/>
    </row>
    <row r="161" spans="1:10" ht="13.2" x14ac:dyDescent="0.25">
      <c r="A161" s="20"/>
      <c r="B161" s="20"/>
      <c r="C161" s="20"/>
      <c r="D161" s="23"/>
      <c r="E161" s="20"/>
      <c r="F161" s="20"/>
      <c r="G161" s="20"/>
      <c r="H161" s="21"/>
      <c r="I161" s="116"/>
      <c r="J161" s="135"/>
    </row>
    <row r="162" spans="1:10" ht="13.2" x14ac:dyDescent="0.25">
      <c r="A162" s="20"/>
      <c r="B162" s="20"/>
      <c r="C162" s="20"/>
      <c r="D162" s="23"/>
      <c r="E162" s="20"/>
      <c r="F162" s="20"/>
      <c r="G162" s="20"/>
      <c r="H162" s="21"/>
      <c r="I162" s="116"/>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60" t="s">
        <v>1249</v>
      </c>
      <c r="B1" s="360"/>
      <c r="C1" s="360"/>
      <c r="D1" s="360"/>
      <c r="E1" s="360"/>
      <c r="F1" s="360"/>
      <c r="G1" s="360"/>
      <c r="H1" s="360"/>
      <c r="I1" s="360"/>
    </row>
    <row r="2" spans="1:26" ht="7.5" customHeight="1" x14ac:dyDescent="0.2">
      <c r="C2" s="10"/>
      <c r="D2" s="10"/>
      <c r="E2" s="10"/>
      <c r="F2" s="10"/>
      <c r="G2" s="10"/>
      <c r="H2" s="10"/>
      <c r="I2" s="10"/>
    </row>
    <row r="3" spans="1:26" s="14" customFormat="1" ht="26.1" customHeight="1" x14ac:dyDescent="0.25">
      <c r="B3" s="220" t="s">
        <v>523</v>
      </c>
      <c r="C3" s="361" t="str">
        <f>INDEX(Adr!B2:B138,Doklady!B102)</f>
        <v>Slovenská asociácia korfbalu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2" t="s">
        <v>852</v>
      </c>
      <c r="F9" s="363"/>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7.399999999999999" x14ac:dyDescent="0.3">
      <c r="A11" s="101" t="s">
        <v>6</v>
      </c>
      <c r="B11" s="102" t="s">
        <v>202</v>
      </c>
      <c r="C11" s="178">
        <f>SUMIF(FP!J:J,Doklady!$B$1&amp;A11,FP!D:D)</f>
        <v>30000</v>
      </c>
      <c r="D11" s="178">
        <f>+C11-E11</f>
        <v>2689.7000000000007</v>
      </c>
      <c r="E11" s="364">
        <f>+I38-I41+I43-I46</f>
        <v>27310.3</v>
      </c>
      <c r="F11" s="365"/>
      <c r="J11" s="237"/>
      <c r="L11" s="221" t="str">
        <f>L40</f>
        <v>a - korfbal - bežné transfery</v>
      </c>
      <c r="M11" s="170"/>
      <c r="N11" s="170"/>
      <c r="O11" s="170"/>
      <c r="P11" s="170"/>
      <c r="Q11" s="170"/>
      <c r="R11" s="170"/>
      <c r="S11" s="170"/>
    </row>
    <row r="12" spans="1:26" ht="17.399999999999999" x14ac:dyDescent="0.3">
      <c r="A12" s="101" t="s">
        <v>10</v>
      </c>
      <c r="B12" s="102" t="s">
        <v>203</v>
      </c>
      <c r="C12" s="178">
        <f>SUMIF(FP!J:J,Doklady!$B$1&amp;A12,FP!D:D)</f>
        <v>0</v>
      </c>
      <c r="D12" s="178">
        <f>C12-E12</f>
        <v>0</v>
      </c>
      <c r="E12" s="355">
        <f>SUMIF(K:K,A12,I:I)</f>
        <v>0</v>
      </c>
      <c r="F12" s="356"/>
      <c r="J12" s="238"/>
      <c r="L12" s="221" t="str">
        <f>L41</f>
        <v>a - korfbal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2" t="s">
        <v>1018</v>
      </c>
      <c r="C17" s="352"/>
      <c r="D17" s="352"/>
      <c r="E17" s="352"/>
      <c r="F17" s="352"/>
      <c r="G17" s="352"/>
      <c r="H17" s="352"/>
      <c r="I17" s="105">
        <f>SUMIF(FP!I:I,Doklady!$B$1&amp;A17,FP!D:D)</f>
        <v>30000</v>
      </c>
      <c r="T17" s="129"/>
    </row>
    <row r="18" spans="1:20" ht="12.75" customHeight="1" x14ac:dyDescent="0.2">
      <c r="A18" s="192" t="s">
        <v>207</v>
      </c>
      <c r="B18" s="352" t="s">
        <v>1062</v>
      </c>
      <c r="C18" s="352"/>
      <c r="D18" s="352"/>
      <c r="E18" s="352"/>
      <c r="F18" s="352"/>
      <c r="G18" s="352"/>
      <c r="H18" s="352"/>
      <c r="I18" s="105">
        <f>SUMIF(FP!I:I,Doklady!$B$1&amp;A18,FP!D:D)</f>
        <v>0</v>
      </c>
    </row>
    <row r="19" spans="1:20" ht="12.75" customHeight="1" x14ac:dyDescent="0.2">
      <c r="A19" s="193" t="s">
        <v>208</v>
      </c>
      <c r="B19" s="352" t="s">
        <v>1021</v>
      </c>
      <c r="C19" s="352"/>
      <c r="D19" s="352"/>
      <c r="E19" s="352"/>
      <c r="F19" s="352"/>
      <c r="G19" s="352"/>
      <c r="H19" s="352"/>
      <c r="I19" s="105">
        <f>SUMIF(FP!I:I,Doklady!$B$1&amp;A19,FP!D:D)</f>
        <v>0</v>
      </c>
    </row>
    <row r="20" spans="1:20" x14ac:dyDescent="0.2">
      <c r="A20" s="167" t="s">
        <v>209</v>
      </c>
      <c r="B20" s="346" t="s">
        <v>1019</v>
      </c>
      <c r="C20" s="347"/>
      <c r="D20" s="347"/>
      <c r="E20" s="347"/>
      <c r="F20" s="347"/>
      <c r="G20" s="347"/>
      <c r="H20" s="348"/>
      <c r="I20" s="105">
        <f>SUMIF(FP!I:I,Doklady!$B$1&amp;A20,FP!D:D)</f>
        <v>0</v>
      </c>
      <c r="T20" s="129"/>
    </row>
    <row r="21" spans="1:20" x14ac:dyDescent="0.2">
      <c r="A21" s="167" t="s">
        <v>210</v>
      </c>
      <c r="B21" s="346" t="s">
        <v>1498</v>
      </c>
      <c r="C21" s="347"/>
      <c r="D21" s="347"/>
      <c r="E21" s="347"/>
      <c r="F21" s="347"/>
      <c r="G21" s="347"/>
      <c r="H21" s="348"/>
      <c r="I21" s="105">
        <f>SUMIF(FP!I:I,Doklady!$B$1&amp;A21,FP!D:D)</f>
        <v>0</v>
      </c>
      <c r="T21" s="129"/>
    </row>
    <row r="22" spans="1:20" x14ac:dyDescent="0.2">
      <c r="A22" s="167" t="s">
        <v>211</v>
      </c>
      <c r="B22" s="346" t="s">
        <v>1497</v>
      </c>
      <c r="C22" s="347"/>
      <c r="D22" s="347"/>
      <c r="E22" s="347"/>
      <c r="F22" s="347"/>
      <c r="G22" s="347"/>
      <c r="H22" s="348"/>
      <c r="I22" s="105">
        <f>SUMIF(FP!I:I,Doklady!$B$1&amp;A22,FP!D:D)</f>
        <v>0</v>
      </c>
      <c r="T22" s="129"/>
    </row>
    <row r="23" spans="1:20" x14ac:dyDescent="0.2">
      <c r="A23" s="167" t="s">
        <v>212</v>
      </c>
      <c r="B23" s="346" t="s">
        <v>1499</v>
      </c>
      <c r="C23" s="347"/>
      <c r="D23" s="347"/>
      <c r="E23" s="347"/>
      <c r="F23" s="347"/>
      <c r="G23" s="347"/>
      <c r="H23" s="348"/>
      <c r="I23" s="105">
        <f>SUMIF(FP!I:I,Doklady!$B$1&amp;A23,FP!D:D)</f>
        <v>0</v>
      </c>
      <c r="T23" s="129"/>
    </row>
    <row r="24" spans="1:20" x14ac:dyDescent="0.2">
      <c r="A24" s="167" t="s">
        <v>213</v>
      </c>
      <c r="B24" s="346" t="s">
        <v>1500</v>
      </c>
      <c r="C24" s="347"/>
      <c r="D24" s="347"/>
      <c r="E24" s="347"/>
      <c r="F24" s="347"/>
      <c r="G24" s="347"/>
      <c r="H24" s="348"/>
      <c r="I24" s="105">
        <f>SUMIF(FP!I:I,Doklady!$B$1&amp;A24,FP!D:D)</f>
        <v>0</v>
      </c>
      <c r="T24" s="129"/>
    </row>
    <row r="25" spans="1:20" x14ac:dyDescent="0.2">
      <c r="A25" s="167" t="s">
        <v>214</v>
      </c>
      <c r="B25" s="346" t="s">
        <v>1501</v>
      </c>
      <c r="C25" s="347"/>
      <c r="D25" s="347"/>
      <c r="E25" s="347"/>
      <c r="F25" s="347"/>
      <c r="G25" s="347"/>
      <c r="H25" s="348"/>
      <c r="I25" s="105">
        <f>SUMIF(FP!I:I,Doklady!$B$1&amp;A25,FP!D:D)</f>
        <v>0</v>
      </c>
      <c r="T25" s="129"/>
    </row>
    <row r="26" spans="1:20" x14ac:dyDescent="0.2">
      <c r="A26" s="167" t="s">
        <v>215</v>
      </c>
      <c r="B26" s="346" t="s">
        <v>1502</v>
      </c>
      <c r="C26" s="347"/>
      <c r="D26" s="347"/>
      <c r="E26" s="347"/>
      <c r="F26" s="347"/>
      <c r="G26" s="347"/>
      <c r="H26" s="348"/>
      <c r="I26" s="105">
        <f>SUMIF(FP!I:I,Doklady!$B$1&amp;A26,FP!D:D)</f>
        <v>0</v>
      </c>
      <c r="T26" s="129"/>
    </row>
    <row r="27" spans="1:20" x14ac:dyDescent="0.2">
      <c r="A27" s="167" t="s">
        <v>216</v>
      </c>
      <c r="B27" s="346" t="s">
        <v>1503</v>
      </c>
      <c r="C27" s="347"/>
      <c r="D27" s="347"/>
      <c r="E27" s="347"/>
      <c r="F27" s="347"/>
      <c r="G27" s="347"/>
      <c r="H27" s="348"/>
      <c r="I27" s="105">
        <f>SUMIF(FP!I:I,Doklady!$B$1&amp;A27,FP!D:D)</f>
        <v>0</v>
      </c>
      <c r="T27" s="129"/>
    </row>
    <row r="28" spans="1:20" x14ac:dyDescent="0.2">
      <c r="A28" s="167" t="s">
        <v>217</v>
      </c>
      <c r="B28" s="346" t="s">
        <v>1244</v>
      </c>
      <c r="C28" s="347"/>
      <c r="D28" s="347"/>
      <c r="E28" s="347"/>
      <c r="F28" s="347"/>
      <c r="G28" s="347"/>
      <c r="H28" s="348"/>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7"/>
      <c r="C30" s="358"/>
      <c r="D30" s="358"/>
      <c r="E30" s="358"/>
      <c r="F30" s="359"/>
      <c r="G30" s="302"/>
      <c r="H30" s="305"/>
      <c r="I30" s="105">
        <f>SUMIF(FP!I:I,Doklady!$B$1&amp;A30,FP!D:D)</f>
        <v>0</v>
      </c>
      <c r="T30" s="129"/>
    </row>
    <row r="31" spans="1:20" hidden="1" x14ac:dyDescent="0.2">
      <c r="A31" s="167" t="s">
        <v>220</v>
      </c>
      <c r="B31" s="357"/>
      <c r="C31" s="358"/>
      <c r="D31" s="358"/>
      <c r="E31" s="358"/>
      <c r="F31" s="359"/>
      <c r="G31" s="302"/>
      <c r="H31" s="305"/>
      <c r="I31" s="105">
        <f>SUMIF(FP!I:I,Doklady!$B$1&amp;A31,FP!D:D)</f>
        <v>0</v>
      </c>
      <c r="T31" s="129"/>
    </row>
    <row r="32" spans="1:20" hidden="1" x14ac:dyDescent="0.2">
      <c r="A32" s="167" t="s">
        <v>221</v>
      </c>
      <c r="B32" s="357"/>
      <c r="C32" s="358"/>
      <c r="D32" s="358"/>
      <c r="E32" s="358"/>
      <c r="F32" s="359"/>
      <c r="G32" s="302"/>
      <c r="H32" s="305"/>
      <c r="I32" s="105">
        <f>SUMIF(FP!I:I,Doklady!$B$1&amp;A32,FP!D:D)</f>
        <v>0</v>
      </c>
      <c r="T32" s="129"/>
    </row>
    <row r="33" spans="1:21" hidden="1" x14ac:dyDescent="0.2">
      <c r="A33" s="167" t="s">
        <v>222</v>
      </c>
      <c r="B33" s="367"/>
      <c r="C33" s="368"/>
      <c r="D33" s="368"/>
      <c r="E33" s="368"/>
      <c r="F33" s="369"/>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x14ac:dyDescent="0.2">
      <c r="A39" s="167" t="s">
        <v>206</v>
      </c>
      <c r="B39" s="168" t="s">
        <v>843</v>
      </c>
      <c r="C39" s="118">
        <f>DSUM(Doklady!A103:I10000,"GGG",Spolu!L39:M41)</f>
        <v>597.5</v>
      </c>
      <c r="D39" s="118">
        <f>DSUM(Doklady!A103:I10000,"GGG",Spolu!N39:O41)</f>
        <v>1280</v>
      </c>
      <c r="E39" s="118">
        <f>DSUM(Doklady!A103:I10000,"GGG",Spolu!P39:Q41)</f>
        <v>0</v>
      </c>
      <c r="F39" s="118">
        <f>DSUM(Doklady!A103:I10000,"GGG",Spolu!R39:S41)</f>
        <v>812.2</v>
      </c>
      <c r="G39" s="118">
        <f>DSUM(Doklady!A103:I10000,"GGG",Spolu!T39:U41)-H39</f>
        <v>0</v>
      </c>
      <c r="H39" s="118">
        <f>+IFERROR(VLOOKUP(K39&amp;" - kapitálové transfery",B$52:D$89,3,0),0)</f>
        <v>0</v>
      </c>
      <c r="I39" s="105">
        <f>+C39+D39+E39+F39+G39+H39</f>
        <v>2689.7</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3902.5</v>
      </c>
      <c r="D40" s="118">
        <f>MAX(D38-D39,0)</f>
        <v>4720</v>
      </c>
      <c r="E40" s="118">
        <f>MAX(E38-E39,0)</f>
        <v>7500</v>
      </c>
      <c r="F40" s="118">
        <f>MIN(I38,MAX(-F38+F39,0))</f>
        <v>0</v>
      </c>
      <c r="G40" s="118">
        <f>MIN(J38,MAX(-G38+G39+MIN(F39-F38,0),0))</f>
        <v>0</v>
      </c>
      <c r="H40" s="118">
        <f>MAX(H38-H39,0)</f>
        <v>0</v>
      </c>
      <c r="I40" s="176">
        <f>+I38-I41</f>
        <v>27310.3</v>
      </c>
      <c r="J40" s="311">
        <f>+K45</f>
        <v>0</v>
      </c>
      <c r="K40" s="313">
        <f>+I40-H40</f>
        <v>27310.3</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2">
      <c r="A41" s="167" t="s">
        <v>206</v>
      </c>
      <c r="B41" s="168" t="s">
        <v>1554</v>
      </c>
      <c r="C41" s="105">
        <f>+C39</f>
        <v>597.5</v>
      </c>
      <c r="D41" s="307">
        <f>+D39</f>
        <v>1280</v>
      </c>
      <c r="E41" s="307">
        <f>+E39</f>
        <v>0</v>
      </c>
      <c r="F41" s="307">
        <f>+MIN(F38:F39)</f>
        <v>812.2</v>
      </c>
      <c r="G41" s="307">
        <f>+MIN(G38+MAX(F38-F39,0)-MAX(E39-E38,0)-MAX(D39-D38,0)-MAX(C39-C38,0),G39)</f>
        <v>0</v>
      </c>
      <c r="H41" s="307">
        <f>+MIN(H38:H39)</f>
        <v>0</v>
      </c>
      <c r="I41" s="105">
        <f>+C41+D41+E41+MIN(F38:F39)+G41+H41</f>
        <v>2689.7</v>
      </c>
      <c r="J41" s="311">
        <f>+K46</f>
        <v>0</v>
      </c>
      <c r="K41" s="313">
        <f>+I41-H41</f>
        <v>2689.7</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0"/>
      <c r="B49" s="371"/>
      <c r="C49" s="371"/>
      <c r="D49" s="371"/>
      <c r="E49" s="371"/>
      <c r="F49" s="371"/>
      <c r="G49" s="371"/>
      <c r="H49" s="371"/>
      <c r="I49" s="371"/>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korfbal - bežné transfery</v>
      </c>
      <c r="C52" s="105">
        <f>IF(A52&lt;&gt;"",INDEX(FP!D:D,Doklady!B$2+(ROW()-52)),"")</f>
        <v>30000</v>
      </c>
      <c r="D52" s="105">
        <f>IF(A52&lt;&gt;"",Doklady!H1-Doklady!I1,"")</f>
        <v>2689.7</v>
      </c>
      <c r="E52" s="105">
        <f>IF(A52&lt;&gt;"",MIN(D52,C52)*Doklady!C1/(1-Doklady!C1),"")</f>
        <v>0</v>
      </c>
      <c r="F52" s="103">
        <f>IF(A52&lt;&gt;"",Doklady!I1,"")</f>
        <v>0</v>
      </c>
      <c r="G52" s="105">
        <f t="shared" ref="G52:G83" si="0">+IFERROR(HLOOKUP(IF(RIGHT(B52,15)="bežné transfery",LEFT(B52,LEN(B52)-18),0),$J$39:$K$41,3,0),MIN(C52,D52))</f>
        <v>2689.7</v>
      </c>
      <c r="H52" s="103"/>
      <c r="I52" s="105">
        <f>IF(A52&lt;&gt;"",MAX(IF(G52&lt;C52,C52-G52,0)+IF(F52&lt;E52,E52-F52,0),0),0)</f>
        <v>27310.3</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30000</v>
      </c>
      <c r="D117" s="324">
        <f t="shared" ref="D117:I117" si="5">SUM(D52:D116)</f>
        <v>2689.7</v>
      </c>
      <c r="E117" s="324">
        <f t="shared" si="5"/>
        <v>0</v>
      </c>
      <c r="F117" s="324">
        <f t="shared" si="5"/>
        <v>0</v>
      </c>
      <c r="G117" s="324">
        <f t="shared" si="5"/>
        <v>2689.7</v>
      </c>
      <c r="H117" s="324">
        <f t="shared" si="5"/>
        <v>0</v>
      </c>
      <c r="I117" s="324">
        <f t="shared" si="5"/>
        <v>27310.3</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45"/>
      <c r="E127" s="345"/>
      <c r="F127" s="345"/>
      <c r="G127" s="345"/>
      <c r="H127" s="345"/>
      <c r="I127" s="345"/>
      <c r="J127" s="127"/>
    </row>
    <row r="128" spans="1:26" ht="68.25" customHeight="1" x14ac:dyDescent="0.25">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31940668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cp:lastModifiedBy>
  <cp:lastPrinted>2020-02-17T13:35:09Z</cp:lastPrinted>
  <dcterms:created xsi:type="dcterms:W3CDTF">2017-02-20T06:20:12Z</dcterms:created>
  <dcterms:modified xsi:type="dcterms:W3CDTF">2020-10-25T14:57:36Z</dcterms:modified>
</cp:coreProperties>
</file>